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Z:\VITALITY\Bandi a cascata\Atti di UdA\II emanazione bando\ALLEGATI\"/>
    </mc:Choice>
  </mc:AlternateContent>
  <xr:revisionPtr revIDLastSave="0" documentId="13_ncr:1_{3B2A4F9D-822E-4206-9411-4B0FB2ECAE72}" xr6:coauthVersionLast="47" xr6:coauthVersionMax="47" xr10:uidLastSave="{00000000-0000-0000-0000-000000000000}"/>
  <bookViews>
    <workbookView xWindow="-120" yWindow="-120" windowWidth="29040" windowHeight="15840" tabRatio="778" xr2:uid="{00000000-000D-0000-FFFF-FFFF00000000}"/>
  </bookViews>
  <sheets>
    <sheet name="0. RIEPILOGO" sheetId="18" r:id="rId1"/>
    <sheet name="0.a ISTRUZIONI DI COMPILAZIONE" sheetId="14" r:id="rId2"/>
    <sheet name="1. MM per WP" sheetId="1" r:id="rId3"/>
    <sheet name="Modello Budget GI TENTATIVE" sheetId="13" state="hidden" r:id="rId4"/>
    <sheet name="2.aModello Budget GI" sheetId="15" r:id="rId5"/>
    <sheet name="2.bModello Budget MI" sheetId="25" r:id="rId6"/>
    <sheet name="2.cModello Budget PI" sheetId="26" r:id="rId7"/>
    <sheet name="2.dModello Budget ODR" sheetId="27" r:id="rId8"/>
    <sheet name="3. Budget Progetto" sheetId="17" r:id="rId9"/>
    <sheet name="4. Gantt Template" sheetId="16" r:id="rId10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2" roundtripDataSignature="AMtx7mi3SE2T2rRbZ+mRWCM3bozGzaAhhw=="/>
    </ext>
  </extLst>
</workbook>
</file>

<file path=xl/calcChain.xml><?xml version="1.0" encoding="utf-8"?>
<calcChain xmlns="http://schemas.openxmlformats.org/spreadsheetml/2006/main">
  <c r="P8" i="17" l="1"/>
  <c r="G25" i="27"/>
  <c r="G24" i="27"/>
  <c r="G23" i="27"/>
  <c r="G21" i="27"/>
  <c r="G20" i="27"/>
  <c r="G17" i="27"/>
  <c r="G19" i="27"/>
  <c r="G16" i="27"/>
  <c r="G15" i="27"/>
  <c r="G13" i="27"/>
  <c r="G12" i="27"/>
  <c r="G11" i="27"/>
  <c r="G9" i="27"/>
  <c r="G8" i="27"/>
  <c r="G7" i="27"/>
  <c r="F24" i="27"/>
  <c r="F25" i="27"/>
  <c r="F23" i="27"/>
  <c r="F20" i="27"/>
  <c r="F21" i="27"/>
  <c r="F19" i="27"/>
  <c r="F16" i="27"/>
  <c r="F17" i="27"/>
  <c r="F15" i="27"/>
  <c r="F12" i="27"/>
  <c r="F13" i="27"/>
  <c r="F11" i="27"/>
  <c r="F9" i="27"/>
  <c r="F8" i="27"/>
  <c r="F7" i="27"/>
  <c r="D34" i="27" l="1"/>
  <c r="C34" i="27"/>
  <c r="D33" i="27"/>
  <c r="C33" i="27"/>
  <c r="D32" i="27"/>
  <c r="C32" i="27"/>
  <c r="E32" i="27" s="1"/>
  <c r="P28" i="27"/>
  <c r="O28" i="27"/>
  <c r="N28" i="27"/>
  <c r="M28" i="27"/>
  <c r="E26" i="27"/>
  <c r="D26" i="27"/>
  <c r="J25" i="27"/>
  <c r="I25" i="27"/>
  <c r="J24" i="27"/>
  <c r="I24" i="27"/>
  <c r="I23" i="27"/>
  <c r="E22" i="27"/>
  <c r="D22" i="27"/>
  <c r="J21" i="27"/>
  <c r="I21" i="27"/>
  <c r="J20" i="27"/>
  <c r="I20" i="27"/>
  <c r="J19" i="27"/>
  <c r="I19" i="27"/>
  <c r="E18" i="27"/>
  <c r="D18" i="27"/>
  <c r="J17" i="27"/>
  <c r="I17" i="27"/>
  <c r="J16" i="27"/>
  <c r="H16" i="27"/>
  <c r="J15" i="27"/>
  <c r="I15" i="27"/>
  <c r="E14" i="27"/>
  <c r="D14" i="27"/>
  <c r="J13" i="27"/>
  <c r="I13" i="27"/>
  <c r="J12" i="27"/>
  <c r="I12" i="27"/>
  <c r="J11" i="27"/>
  <c r="I11" i="27"/>
  <c r="E10" i="27"/>
  <c r="D10" i="27"/>
  <c r="J9" i="27"/>
  <c r="I9" i="27"/>
  <c r="J8" i="27"/>
  <c r="J7" i="27"/>
  <c r="H7" i="27"/>
  <c r="F9" i="17"/>
  <c r="F10" i="17"/>
  <c r="F8" i="17"/>
  <c r="C33" i="15"/>
  <c r="D35" i="27" l="1"/>
  <c r="E34" i="27"/>
  <c r="D28" i="27"/>
  <c r="E28" i="27"/>
  <c r="E33" i="27"/>
  <c r="G26" i="27"/>
  <c r="F14" i="27"/>
  <c r="F26" i="27"/>
  <c r="G22" i="27"/>
  <c r="H20" i="27"/>
  <c r="J22" i="27"/>
  <c r="I22" i="27"/>
  <c r="H19" i="27"/>
  <c r="I16" i="27"/>
  <c r="I18" i="27" s="1"/>
  <c r="I14" i="27"/>
  <c r="Q14" i="27" s="1"/>
  <c r="H13" i="27"/>
  <c r="J14" i="27"/>
  <c r="J10" i="27"/>
  <c r="I7" i="27"/>
  <c r="G10" i="27"/>
  <c r="F10" i="27"/>
  <c r="I26" i="27"/>
  <c r="J18" i="27"/>
  <c r="H11" i="27"/>
  <c r="G14" i="27"/>
  <c r="F18" i="27"/>
  <c r="H24" i="27"/>
  <c r="H9" i="27"/>
  <c r="H15" i="27"/>
  <c r="G18" i="27"/>
  <c r="F22" i="27"/>
  <c r="H23" i="27"/>
  <c r="H21" i="27"/>
  <c r="C35" i="27"/>
  <c r="H17" i="27"/>
  <c r="H8" i="27"/>
  <c r="I8" i="27"/>
  <c r="H12" i="27"/>
  <c r="J23" i="27"/>
  <c r="J26" i="27" s="1"/>
  <c r="H25" i="27"/>
  <c r="C32" i="15"/>
  <c r="J30" i="1"/>
  <c r="J24" i="1"/>
  <c r="J18" i="1"/>
  <c r="J12" i="1"/>
  <c r="I6" i="1"/>
  <c r="F7" i="15"/>
  <c r="I7" i="15" s="1"/>
  <c r="E40" i="1"/>
  <c r="K19" i="1"/>
  <c r="F12" i="26"/>
  <c r="H9" i="17"/>
  <c r="H8" i="17"/>
  <c r="G8" i="17"/>
  <c r="S8" i="17" s="1"/>
  <c r="I11" i="17"/>
  <c r="D34" i="26"/>
  <c r="C34" i="26"/>
  <c r="D33" i="26"/>
  <c r="C33" i="26"/>
  <c r="D32" i="26"/>
  <c r="D35" i="26" s="1"/>
  <c r="C32" i="26"/>
  <c r="P28" i="26"/>
  <c r="O28" i="26"/>
  <c r="N28" i="26"/>
  <c r="M28" i="26"/>
  <c r="E26" i="26"/>
  <c r="D26" i="26"/>
  <c r="G25" i="26"/>
  <c r="J25" i="26" s="1"/>
  <c r="F25" i="26"/>
  <c r="I25" i="26" s="1"/>
  <c r="G24" i="26"/>
  <c r="J24" i="26" s="1"/>
  <c r="F24" i="26"/>
  <c r="I24" i="26" s="1"/>
  <c r="G23" i="26"/>
  <c r="J23" i="26" s="1"/>
  <c r="F23" i="26"/>
  <c r="E22" i="26"/>
  <c r="D22" i="26"/>
  <c r="G21" i="26"/>
  <c r="J21" i="26" s="1"/>
  <c r="F21" i="26"/>
  <c r="I21" i="26" s="1"/>
  <c r="G20" i="26"/>
  <c r="J20" i="26" s="1"/>
  <c r="F20" i="26"/>
  <c r="G19" i="26"/>
  <c r="F19" i="26"/>
  <c r="E18" i="26"/>
  <c r="D18" i="26"/>
  <c r="G17" i="26"/>
  <c r="J17" i="26" s="1"/>
  <c r="F17" i="26"/>
  <c r="I17" i="26" s="1"/>
  <c r="G16" i="26"/>
  <c r="J16" i="26" s="1"/>
  <c r="F16" i="26"/>
  <c r="G15" i="26"/>
  <c r="J15" i="26" s="1"/>
  <c r="F15" i="26"/>
  <c r="I15" i="26" s="1"/>
  <c r="E14" i="26"/>
  <c r="D14" i="26"/>
  <c r="G13" i="26"/>
  <c r="J13" i="26" s="1"/>
  <c r="F13" i="26"/>
  <c r="G12" i="26"/>
  <c r="J12" i="26" s="1"/>
  <c r="I12" i="26"/>
  <c r="G11" i="26"/>
  <c r="J11" i="26" s="1"/>
  <c r="F11" i="26"/>
  <c r="E10" i="26"/>
  <c r="D10" i="26"/>
  <c r="G9" i="26"/>
  <c r="J9" i="26" s="1"/>
  <c r="F9" i="26"/>
  <c r="I9" i="26" s="1"/>
  <c r="G8" i="26"/>
  <c r="J8" i="26" s="1"/>
  <c r="F8" i="26"/>
  <c r="I8" i="26" s="1"/>
  <c r="G7" i="26"/>
  <c r="F7" i="26"/>
  <c r="D34" i="25"/>
  <c r="C34" i="25"/>
  <c r="E34" i="25" s="1"/>
  <c r="D33" i="25"/>
  <c r="C33" i="25"/>
  <c r="D32" i="25"/>
  <c r="C32" i="25"/>
  <c r="P28" i="25"/>
  <c r="O28" i="25"/>
  <c r="N28" i="25"/>
  <c r="M28" i="25"/>
  <c r="E26" i="25"/>
  <c r="D26" i="25"/>
  <c r="G25" i="25"/>
  <c r="J25" i="25" s="1"/>
  <c r="F25" i="25"/>
  <c r="G24" i="25"/>
  <c r="F24" i="25"/>
  <c r="I24" i="25" s="1"/>
  <c r="G23" i="25"/>
  <c r="J23" i="25" s="1"/>
  <c r="F23" i="25"/>
  <c r="I23" i="25" s="1"/>
  <c r="E22" i="25"/>
  <c r="D22" i="25"/>
  <c r="G21" i="25"/>
  <c r="J21" i="25" s="1"/>
  <c r="F21" i="25"/>
  <c r="G20" i="25"/>
  <c r="J20" i="25" s="1"/>
  <c r="F20" i="25"/>
  <c r="G19" i="25"/>
  <c r="J19" i="25" s="1"/>
  <c r="F19" i="25"/>
  <c r="I19" i="25" s="1"/>
  <c r="E18" i="25"/>
  <c r="D18" i="25"/>
  <c r="G17" i="25"/>
  <c r="J17" i="25" s="1"/>
  <c r="F17" i="25"/>
  <c r="I17" i="25" s="1"/>
  <c r="G16" i="25"/>
  <c r="F16" i="25"/>
  <c r="I16" i="25" s="1"/>
  <c r="G15" i="25"/>
  <c r="J15" i="25" s="1"/>
  <c r="F15" i="25"/>
  <c r="H15" i="25" s="1"/>
  <c r="E14" i="25"/>
  <c r="D14" i="25"/>
  <c r="G13" i="25"/>
  <c r="J13" i="25" s="1"/>
  <c r="F13" i="25"/>
  <c r="I13" i="25" s="1"/>
  <c r="G12" i="25"/>
  <c r="J12" i="25" s="1"/>
  <c r="F12" i="25"/>
  <c r="G11" i="25"/>
  <c r="J11" i="25" s="1"/>
  <c r="F11" i="25"/>
  <c r="E10" i="25"/>
  <c r="E28" i="25" s="1"/>
  <c r="D10" i="25"/>
  <c r="D28" i="25" s="1"/>
  <c r="G9" i="25"/>
  <c r="J9" i="25" s="1"/>
  <c r="F9" i="25"/>
  <c r="G8" i="25"/>
  <c r="J8" i="25" s="1"/>
  <c r="F8" i="25"/>
  <c r="G7" i="25"/>
  <c r="F7" i="25"/>
  <c r="E35" i="27" l="1"/>
  <c r="E32" i="26"/>
  <c r="J26" i="26"/>
  <c r="H14" i="27"/>
  <c r="R22" i="27"/>
  <c r="R26" i="27"/>
  <c r="R10" i="27"/>
  <c r="H22" i="27"/>
  <c r="I10" i="27"/>
  <c r="I28" i="27" s="1"/>
  <c r="Q26" i="27"/>
  <c r="Q22" i="27"/>
  <c r="H18" i="27"/>
  <c r="J28" i="27"/>
  <c r="R14" i="27"/>
  <c r="S14" i="27" s="1"/>
  <c r="H10" i="27"/>
  <c r="Q18" i="27"/>
  <c r="H26" i="27"/>
  <c r="R18" i="27"/>
  <c r="F28" i="27"/>
  <c r="G28" i="27"/>
  <c r="H9" i="25"/>
  <c r="F10" i="26"/>
  <c r="I7" i="26"/>
  <c r="I10" i="26" s="1"/>
  <c r="H7" i="26"/>
  <c r="J7" i="26"/>
  <c r="J10" i="26" s="1"/>
  <c r="G10" i="26"/>
  <c r="I11" i="26"/>
  <c r="F14" i="26"/>
  <c r="I13" i="26"/>
  <c r="I14" i="26" s="1"/>
  <c r="Q14" i="26" s="1"/>
  <c r="H13" i="26"/>
  <c r="H16" i="26"/>
  <c r="I16" i="26"/>
  <c r="I18" i="26" s="1"/>
  <c r="E28" i="26"/>
  <c r="I19" i="26"/>
  <c r="F22" i="26"/>
  <c r="H19" i="26"/>
  <c r="J19" i="26"/>
  <c r="J22" i="26" s="1"/>
  <c r="G22" i="26"/>
  <c r="I20" i="26"/>
  <c r="H20" i="26"/>
  <c r="D28" i="26"/>
  <c r="I23" i="26"/>
  <c r="F26" i="26"/>
  <c r="E33" i="26"/>
  <c r="E34" i="26"/>
  <c r="F10" i="25"/>
  <c r="H7" i="25"/>
  <c r="G10" i="25"/>
  <c r="J7" i="25"/>
  <c r="J10" i="25" s="1"/>
  <c r="H8" i="25"/>
  <c r="I8" i="25"/>
  <c r="F14" i="25"/>
  <c r="I11" i="25"/>
  <c r="I12" i="25"/>
  <c r="H12" i="25"/>
  <c r="H16" i="25"/>
  <c r="I20" i="25"/>
  <c r="H20" i="25"/>
  <c r="H21" i="25"/>
  <c r="I21" i="25"/>
  <c r="H24" i="25"/>
  <c r="I25" i="25"/>
  <c r="I26" i="25" s="1"/>
  <c r="H25" i="25"/>
  <c r="C35" i="25"/>
  <c r="E32" i="25"/>
  <c r="D35" i="25"/>
  <c r="J14" i="26"/>
  <c r="I26" i="26"/>
  <c r="Q26" i="26" s="1"/>
  <c r="J18" i="26"/>
  <c r="H11" i="26"/>
  <c r="G14" i="26"/>
  <c r="F18" i="26"/>
  <c r="H24" i="26"/>
  <c r="H9" i="26"/>
  <c r="H15" i="26"/>
  <c r="G18" i="26"/>
  <c r="H17" i="26"/>
  <c r="G26" i="26"/>
  <c r="R26" i="26" s="1"/>
  <c r="H8" i="26"/>
  <c r="H21" i="26"/>
  <c r="C35" i="26"/>
  <c r="H23" i="26"/>
  <c r="H12" i="26"/>
  <c r="H25" i="26"/>
  <c r="J14" i="25"/>
  <c r="J22" i="25"/>
  <c r="H11" i="25"/>
  <c r="G14" i="25"/>
  <c r="E33" i="25"/>
  <c r="G18" i="25"/>
  <c r="I9" i="25"/>
  <c r="H13" i="25"/>
  <c r="I15" i="25"/>
  <c r="I18" i="25" s="1"/>
  <c r="H19" i="25"/>
  <c r="G22" i="25"/>
  <c r="R22" i="25" s="1"/>
  <c r="J24" i="25"/>
  <c r="J26" i="25" s="1"/>
  <c r="F26" i="25"/>
  <c r="F18" i="25"/>
  <c r="F22" i="25"/>
  <c r="H17" i="25"/>
  <c r="H23" i="25"/>
  <c r="G26" i="25"/>
  <c r="I7" i="25"/>
  <c r="J16" i="25"/>
  <c r="J18" i="25" s="1"/>
  <c r="Q26" i="25" l="1"/>
  <c r="I22" i="25"/>
  <c r="R22" i="26"/>
  <c r="Q10" i="26"/>
  <c r="S10" i="26" s="1"/>
  <c r="R18" i="26"/>
  <c r="R10" i="26"/>
  <c r="S22" i="27"/>
  <c r="H22" i="26"/>
  <c r="R14" i="26"/>
  <c r="H10" i="26"/>
  <c r="H10" i="25"/>
  <c r="R14" i="25"/>
  <c r="I10" i="25"/>
  <c r="Q10" i="25" s="1"/>
  <c r="S10" i="25" s="1"/>
  <c r="S26" i="27"/>
  <c r="Q10" i="27"/>
  <c r="R28" i="27"/>
  <c r="H28" i="27"/>
  <c r="Q28" i="27"/>
  <c r="S10" i="27"/>
  <c r="S18" i="27"/>
  <c r="R10" i="25"/>
  <c r="E35" i="25"/>
  <c r="H22" i="25"/>
  <c r="H26" i="25"/>
  <c r="H18" i="25"/>
  <c r="Q22" i="25"/>
  <c r="S22" i="25" s="1"/>
  <c r="H14" i="26"/>
  <c r="J28" i="26"/>
  <c r="E35" i="26"/>
  <c r="I22" i="26"/>
  <c r="G28" i="26"/>
  <c r="F28" i="26"/>
  <c r="H14" i="25"/>
  <c r="I14" i="25"/>
  <c r="H26" i="26"/>
  <c r="S14" i="26"/>
  <c r="S26" i="26"/>
  <c r="H18" i="26"/>
  <c r="Q18" i="26"/>
  <c r="G28" i="25"/>
  <c r="R26" i="25"/>
  <c r="S26" i="25" s="1"/>
  <c r="J28" i="25"/>
  <c r="F28" i="25"/>
  <c r="Q18" i="25"/>
  <c r="R18" i="25"/>
  <c r="R28" i="25" l="1"/>
  <c r="H28" i="25"/>
  <c r="H28" i="26"/>
  <c r="R28" i="26"/>
  <c r="S18" i="26"/>
  <c r="S28" i="27"/>
  <c r="Q22" i="26"/>
  <c r="I28" i="26"/>
  <c r="Q14" i="25"/>
  <c r="S14" i="25" s="1"/>
  <c r="I28" i="25"/>
  <c r="S18" i="25"/>
  <c r="Q28" i="25" l="1"/>
  <c r="S22" i="26"/>
  <c r="S28" i="26" s="1"/>
  <c r="Q28" i="26"/>
  <c r="S28" i="25"/>
  <c r="G19" i="15" l="1"/>
  <c r="F19" i="15"/>
  <c r="H19" i="15" s="1"/>
  <c r="F16" i="15"/>
  <c r="F12" i="15"/>
  <c r="P28" i="15"/>
  <c r="O28" i="15"/>
  <c r="N28" i="15"/>
  <c r="M28" i="15"/>
  <c r="D34" i="15" l="1"/>
  <c r="C34" i="15"/>
  <c r="D33" i="15"/>
  <c r="D32" i="15"/>
  <c r="K38" i="1"/>
  <c r="H10" i="17"/>
  <c r="G10" i="17"/>
  <c r="S10" i="17" s="1"/>
  <c r="G9" i="17"/>
  <c r="S9" i="17" s="1"/>
  <c r="G24" i="15"/>
  <c r="J24" i="15" s="1"/>
  <c r="G25" i="15"/>
  <c r="J25" i="15" s="1"/>
  <c r="G23" i="15"/>
  <c r="G20" i="15"/>
  <c r="J20" i="15" s="1"/>
  <c r="G21" i="15"/>
  <c r="J21" i="15" s="1"/>
  <c r="J19" i="15"/>
  <c r="J22" i="15" s="1"/>
  <c r="G15" i="15"/>
  <c r="G16" i="15"/>
  <c r="J16" i="15" s="1"/>
  <c r="G17" i="15"/>
  <c r="J17" i="15" s="1"/>
  <c r="G12" i="15"/>
  <c r="G13" i="15"/>
  <c r="J13" i="15" s="1"/>
  <c r="G11" i="15"/>
  <c r="G8" i="15"/>
  <c r="G9" i="15"/>
  <c r="J9" i="15" s="1"/>
  <c r="G7" i="15"/>
  <c r="J7" i="15" s="1"/>
  <c r="F23" i="15"/>
  <c r="F24" i="15"/>
  <c r="I24" i="15" s="1"/>
  <c r="F25" i="15"/>
  <c r="I25" i="15" s="1"/>
  <c r="F17" i="15"/>
  <c r="I12" i="15"/>
  <c r="F13" i="15"/>
  <c r="F20" i="15"/>
  <c r="F21" i="15"/>
  <c r="I19" i="15"/>
  <c r="F15" i="15"/>
  <c r="F11" i="15"/>
  <c r="F8" i="15"/>
  <c r="I8" i="15" s="1"/>
  <c r="F9" i="15"/>
  <c r="I9" i="15" s="1"/>
  <c r="E26" i="15"/>
  <c r="D26" i="15"/>
  <c r="E22" i="15"/>
  <c r="D22" i="15"/>
  <c r="E18" i="15"/>
  <c r="D18" i="15"/>
  <c r="E14" i="15"/>
  <c r="D14" i="15"/>
  <c r="E10" i="15"/>
  <c r="D10" i="15"/>
  <c r="H15" i="15" l="1"/>
  <c r="J11" i="15"/>
  <c r="G14" i="15"/>
  <c r="F14" i="15"/>
  <c r="S11" i="17"/>
  <c r="H20" i="15"/>
  <c r="H21" i="15"/>
  <c r="H11" i="17"/>
  <c r="G11" i="17"/>
  <c r="H13" i="15"/>
  <c r="J12" i="15"/>
  <c r="J14" i="15" s="1"/>
  <c r="H12" i="15"/>
  <c r="H23" i="15"/>
  <c r="D28" i="15"/>
  <c r="E28" i="15"/>
  <c r="I11" i="15"/>
  <c r="H11" i="15"/>
  <c r="H17" i="15"/>
  <c r="H16" i="15"/>
  <c r="F26" i="15"/>
  <c r="G18" i="15"/>
  <c r="I16" i="15"/>
  <c r="I23" i="15"/>
  <c r="I26" i="15" s="1"/>
  <c r="H7" i="15"/>
  <c r="I15" i="15"/>
  <c r="G26" i="15"/>
  <c r="G22" i="15"/>
  <c r="G10" i="15"/>
  <c r="J23" i="15"/>
  <c r="J26" i="15" s="1"/>
  <c r="J15" i="15"/>
  <c r="J18" i="15" s="1"/>
  <c r="J8" i="15"/>
  <c r="J10" i="15" s="1"/>
  <c r="H8" i="15"/>
  <c r="H9" i="15"/>
  <c r="I17" i="15"/>
  <c r="I10" i="15"/>
  <c r="I13" i="15"/>
  <c r="F10" i="15"/>
  <c r="I21" i="15"/>
  <c r="F22" i="15"/>
  <c r="I20" i="15"/>
  <c r="F18" i="15"/>
  <c r="F36" i="13"/>
  <c r="F34" i="13"/>
  <c r="F35" i="13"/>
  <c r="F33" i="13"/>
  <c r="E36" i="13"/>
  <c r="D36" i="13"/>
  <c r="E35" i="13"/>
  <c r="E34" i="13"/>
  <c r="E33" i="13"/>
  <c r="D34" i="13"/>
  <c r="D35" i="13"/>
  <c r="D33" i="13"/>
  <c r="J4" i="13"/>
  <c r="E3" i="13"/>
  <c r="D3" i="13"/>
  <c r="E28" i="13"/>
  <c r="D28" i="13"/>
  <c r="E24" i="13"/>
  <c r="D24" i="13"/>
  <c r="E20" i="13"/>
  <c r="D20" i="13"/>
  <c r="E16" i="13"/>
  <c r="D16" i="13"/>
  <c r="E12" i="13"/>
  <c r="D12" i="13"/>
  <c r="E8" i="13"/>
  <c r="D8" i="13"/>
  <c r="E4" i="13"/>
  <c r="D4" i="13"/>
  <c r="F31" i="13"/>
  <c r="I31" i="13" s="1"/>
  <c r="G9" i="13"/>
  <c r="J9" i="13" s="1"/>
  <c r="G10" i="13"/>
  <c r="J10" i="13" s="1"/>
  <c r="G11" i="13"/>
  <c r="J11" i="13" s="1"/>
  <c r="G13" i="13"/>
  <c r="J13" i="13" s="1"/>
  <c r="G14" i="13"/>
  <c r="J14" i="13" s="1"/>
  <c r="G15" i="13"/>
  <c r="J15" i="13" s="1"/>
  <c r="G17" i="13"/>
  <c r="J17" i="13" s="1"/>
  <c r="G18" i="13"/>
  <c r="J18" i="13" s="1"/>
  <c r="G19" i="13"/>
  <c r="J19" i="13" s="1"/>
  <c r="G21" i="13"/>
  <c r="J21" i="13" s="1"/>
  <c r="G22" i="13"/>
  <c r="J22" i="13" s="1"/>
  <c r="G23" i="13"/>
  <c r="J23" i="13" s="1"/>
  <c r="G25" i="13"/>
  <c r="J25" i="13" s="1"/>
  <c r="G26" i="13"/>
  <c r="J26" i="13" s="1"/>
  <c r="G27" i="13"/>
  <c r="J27" i="13" s="1"/>
  <c r="G29" i="13"/>
  <c r="J29" i="13" s="1"/>
  <c r="G30" i="13"/>
  <c r="J30" i="13" s="1"/>
  <c r="G31" i="13"/>
  <c r="J31" i="13" s="1"/>
  <c r="F9" i="13"/>
  <c r="I9" i="13" s="1"/>
  <c r="F10" i="13"/>
  <c r="F11" i="13"/>
  <c r="F13" i="13"/>
  <c r="I13" i="13" s="1"/>
  <c r="F14" i="13"/>
  <c r="I14" i="13" s="1"/>
  <c r="F15" i="13"/>
  <c r="I15" i="13" s="1"/>
  <c r="F17" i="13"/>
  <c r="F18" i="13"/>
  <c r="I18" i="13" s="1"/>
  <c r="F19" i="13"/>
  <c r="I19" i="13" s="1"/>
  <c r="F21" i="13"/>
  <c r="I21" i="13" s="1"/>
  <c r="F22" i="13"/>
  <c r="F23" i="13"/>
  <c r="I23" i="13" s="1"/>
  <c r="F25" i="13"/>
  <c r="I25" i="13" s="1"/>
  <c r="F26" i="13"/>
  <c r="F27" i="13"/>
  <c r="F29" i="13"/>
  <c r="I29" i="13" s="1"/>
  <c r="F30" i="13"/>
  <c r="I30" i="13" s="1"/>
  <c r="G7" i="13"/>
  <c r="J7" i="13" s="1"/>
  <c r="F7" i="13"/>
  <c r="I7" i="13" s="1"/>
  <c r="G6" i="13"/>
  <c r="J6" i="13" s="1"/>
  <c r="F6" i="13"/>
  <c r="I6" i="13" s="1"/>
  <c r="G5" i="13"/>
  <c r="J5" i="13" s="1"/>
  <c r="F5" i="13"/>
  <c r="I22" i="15" l="1"/>
  <c r="I14" i="15"/>
  <c r="H22" i="15"/>
  <c r="Q26" i="15"/>
  <c r="R26" i="15"/>
  <c r="S26" i="15" s="1"/>
  <c r="H18" i="15"/>
  <c r="Q14" i="15"/>
  <c r="Q22" i="15"/>
  <c r="F28" i="15"/>
  <c r="Q10" i="15"/>
  <c r="R14" i="15"/>
  <c r="H10" i="15"/>
  <c r="R10" i="15"/>
  <c r="R18" i="15"/>
  <c r="H14" i="15"/>
  <c r="J28" i="15"/>
  <c r="R22" i="15"/>
  <c r="I18" i="15"/>
  <c r="I28" i="15" s="1"/>
  <c r="G28" i="15"/>
  <c r="E32" i="15"/>
  <c r="C35" i="15"/>
  <c r="D35" i="15"/>
  <c r="E34" i="15"/>
  <c r="H25" i="15"/>
  <c r="E33" i="15"/>
  <c r="H24" i="15"/>
  <c r="J28" i="13"/>
  <c r="J24" i="13"/>
  <c r="G28" i="13"/>
  <c r="H5" i="13"/>
  <c r="I28" i="13"/>
  <c r="F28" i="13"/>
  <c r="J20" i="13"/>
  <c r="G24" i="13"/>
  <c r="F24" i="13"/>
  <c r="J16" i="13"/>
  <c r="F16" i="13"/>
  <c r="J12" i="13"/>
  <c r="G20" i="13"/>
  <c r="F20" i="13"/>
  <c r="I12" i="13"/>
  <c r="G16" i="13"/>
  <c r="F12" i="13"/>
  <c r="J8" i="13"/>
  <c r="G12" i="13"/>
  <c r="G8" i="13"/>
  <c r="F8" i="13"/>
  <c r="F4" i="13"/>
  <c r="H22" i="13"/>
  <c r="H11" i="13"/>
  <c r="H21" i="13"/>
  <c r="H10" i="13"/>
  <c r="G4" i="13"/>
  <c r="H27" i="13"/>
  <c r="H17" i="13"/>
  <c r="H25" i="13"/>
  <c r="H29" i="13"/>
  <c r="H18" i="13"/>
  <c r="H14" i="13"/>
  <c r="H31" i="13"/>
  <c r="I17" i="13"/>
  <c r="I16" i="13" s="1"/>
  <c r="I11" i="13"/>
  <c r="I10" i="13"/>
  <c r="H26" i="13"/>
  <c r="H15" i="13"/>
  <c r="I26" i="13"/>
  <c r="I22" i="13"/>
  <c r="I20" i="13" s="1"/>
  <c r="I5" i="13"/>
  <c r="I4" i="13" s="1"/>
  <c r="H23" i="13"/>
  <c r="H13" i="13"/>
  <c r="I27" i="13"/>
  <c r="I24" i="13" s="1"/>
  <c r="H7" i="13"/>
  <c r="H30" i="13"/>
  <c r="H19" i="13"/>
  <c r="H9" i="13"/>
  <c r="H6" i="13"/>
  <c r="K39" i="1"/>
  <c r="F40" i="1"/>
  <c r="G40" i="1"/>
  <c r="H40" i="1"/>
  <c r="I40" i="1"/>
  <c r="J40" i="1"/>
  <c r="E6" i="1"/>
  <c r="K35" i="1"/>
  <c r="K34" i="1"/>
  <c r="K33" i="1"/>
  <c r="K32" i="1"/>
  <c r="K31" i="1"/>
  <c r="I49" i="1"/>
  <c r="I30" i="1"/>
  <c r="I48" i="1" s="1"/>
  <c r="H30" i="1"/>
  <c r="I47" i="1" s="1"/>
  <c r="G30" i="1"/>
  <c r="I46" i="1" s="1"/>
  <c r="F30" i="1"/>
  <c r="I45" i="1" s="1"/>
  <c r="E30" i="1"/>
  <c r="I44" i="1" s="1"/>
  <c r="K29" i="1"/>
  <c r="K28" i="1"/>
  <c r="K27" i="1"/>
  <c r="K26" i="1"/>
  <c r="K25" i="1"/>
  <c r="H49" i="1"/>
  <c r="I24" i="1"/>
  <c r="H48" i="1" s="1"/>
  <c r="H24" i="1"/>
  <c r="H47" i="1" s="1"/>
  <c r="G24" i="1"/>
  <c r="H46" i="1" s="1"/>
  <c r="F24" i="1"/>
  <c r="H45" i="1" s="1"/>
  <c r="E24" i="1"/>
  <c r="H44" i="1" s="1"/>
  <c r="K23" i="1"/>
  <c r="K22" i="1"/>
  <c r="K21" i="1"/>
  <c r="K20" i="1"/>
  <c r="G49" i="1"/>
  <c r="I18" i="1"/>
  <c r="G48" i="1" s="1"/>
  <c r="H18" i="1"/>
  <c r="G47" i="1" s="1"/>
  <c r="G18" i="1"/>
  <c r="G46" i="1" s="1"/>
  <c r="F18" i="1"/>
  <c r="G45" i="1" s="1"/>
  <c r="E18" i="1"/>
  <c r="G44" i="1" s="1"/>
  <c r="K17" i="1"/>
  <c r="K16" i="1"/>
  <c r="K15" i="1"/>
  <c r="K14" i="1"/>
  <c r="K13" i="1"/>
  <c r="F49" i="1"/>
  <c r="I12" i="1"/>
  <c r="F48" i="1" s="1"/>
  <c r="H12" i="1"/>
  <c r="F47" i="1" s="1"/>
  <c r="G12" i="1"/>
  <c r="F46" i="1" s="1"/>
  <c r="F12" i="1"/>
  <c r="F45" i="1" s="1"/>
  <c r="E12" i="1"/>
  <c r="F44" i="1" s="1"/>
  <c r="K11" i="1"/>
  <c r="K10" i="1"/>
  <c r="K9" i="1"/>
  <c r="K8" i="1"/>
  <c r="K7" i="1"/>
  <c r="J6" i="1"/>
  <c r="E48" i="1"/>
  <c r="H6" i="1"/>
  <c r="E47" i="1" s="1"/>
  <c r="G6" i="1"/>
  <c r="E46" i="1" s="1"/>
  <c r="F6" i="1"/>
  <c r="R28" i="15" l="1"/>
  <c r="H26" i="15"/>
  <c r="S14" i="15"/>
  <c r="F36" i="1"/>
  <c r="E45" i="1"/>
  <c r="E36" i="1"/>
  <c r="E44" i="1"/>
  <c r="J44" i="1" s="1"/>
  <c r="H28" i="15"/>
  <c r="Q18" i="15"/>
  <c r="Q28" i="15" s="1"/>
  <c r="K6" i="1"/>
  <c r="J47" i="1"/>
  <c r="H36" i="1"/>
  <c r="J48" i="1"/>
  <c r="I36" i="1"/>
  <c r="J45" i="1"/>
  <c r="O9" i="17" s="1"/>
  <c r="P9" i="17" s="1"/>
  <c r="J46" i="1"/>
  <c r="O10" i="17" s="1"/>
  <c r="P10" i="17" s="1"/>
  <c r="G36" i="1"/>
  <c r="E49" i="1"/>
  <c r="J49" i="1" s="1"/>
  <c r="J36" i="1"/>
  <c r="S10" i="15"/>
  <c r="S22" i="15"/>
  <c r="E35" i="15"/>
  <c r="G3" i="13"/>
  <c r="J3" i="13"/>
  <c r="H28" i="13"/>
  <c r="F3" i="13"/>
  <c r="H24" i="13"/>
  <c r="I8" i="13"/>
  <c r="I3" i="13" s="1"/>
  <c r="H20" i="13"/>
  <c r="H16" i="13"/>
  <c r="H12" i="13"/>
  <c r="H8" i="13"/>
  <c r="H4" i="13"/>
  <c r="F50" i="1"/>
  <c r="H50" i="1"/>
  <c r="G50" i="1"/>
  <c r="I50" i="1"/>
  <c r="K40" i="1"/>
  <c r="K30" i="1"/>
  <c r="K12" i="1"/>
  <c r="K18" i="1"/>
  <c r="K24" i="1"/>
  <c r="S18" i="15" l="1"/>
  <c r="S28" i="15" s="1"/>
  <c r="O8" i="17"/>
  <c r="J50" i="1"/>
  <c r="E50" i="1"/>
  <c r="K36" i="1"/>
  <c r="R3" i="13"/>
  <c r="T3" i="13" s="1"/>
  <c r="H3" i="13"/>
  <c r="S3" i="13" s="1"/>
  <c r="Q3" i="13"/>
  <c r="U3" i="13"/>
  <c r="O11" i="17" l="1"/>
  <c r="F11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tc={CC039562-AEC2-4B87-9ADF-F52A1C8BB043}</author>
  </authors>
  <commentList>
    <comment ref="K28" authorId="0" shapeId="0" xr:uid="{CC039562-AEC2-4B87-9ADF-F52A1C8BB043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Completare le celle ripartendo i costi di auditing in modo proporzionale rispetto a RI e SS</t>
      </text>
    </comment>
  </commentList>
</comments>
</file>

<file path=xl/sharedStrings.xml><?xml version="1.0" encoding="utf-8"?>
<sst xmlns="http://schemas.openxmlformats.org/spreadsheetml/2006/main" count="424" uniqueCount="147">
  <si>
    <t>ALLEGATO B - PIANO ECONOMICO-FINANZIARIO DELLA PROPOSTA PROGETTUALE</t>
  </si>
  <si>
    <t>NOME ESTESO PROGETTO</t>
  </si>
  <si>
    <t>riportare il nome esteso del progetto come indicato nel format di progetto</t>
  </si>
  <si>
    <t>ACRONIMO PROGETTO</t>
  </si>
  <si>
    <t xml:space="preserve">riportare l'acronimo  del progetto come indicato nel format di progetto </t>
  </si>
  <si>
    <t>SPOKE n</t>
  </si>
  <si>
    <t>riportare numero e tematica dello Spoke di riferimento</t>
  </si>
  <si>
    <t>RIEPILOGO PARTNER DEL PROGETTO</t>
  </si>
  <si>
    <t>Nome</t>
  </si>
  <si>
    <t>Ragione Sociale</t>
  </si>
  <si>
    <t>Codice Fiscale/PIVA</t>
  </si>
  <si>
    <r>
      <t xml:space="preserve">Tipologia del beneficario                  </t>
    </r>
    <r>
      <rPr>
        <b/>
        <sz val="10"/>
        <color indexed="8"/>
        <rFont val="Corbel"/>
        <family val="2"/>
      </rPr>
      <t xml:space="preserve">  </t>
    </r>
  </si>
  <si>
    <t>Sede dell'investimento</t>
  </si>
  <si>
    <t>aaa (Capofila)</t>
  </si>
  <si>
    <t>PI</t>
  </si>
  <si>
    <t>bbb</t>
  </si>
  <si>
    <t>MI</t>
  </si>
  <si>
    <t>ccc</t>
  </si>
  <si>
    <t>GI</t>
  </si>
  <si>
    <t>Step</t>
  </si>
  <si>
    <t>Attività</t>
  </si>
  <si>
    <t>1.</t>
  </si>
  <si>
    <r>
      <t xml:space="preserve">Completare foglio di lavoro n. 1 dedicato ai </t>
    </r>
    <r>
      <rPr>
        <b/>
        <sz val="11"/>
        <color theme="1"/>
        <rFont val="Calibri"/>
        <family val="2"/>
        <scheme val="minor"/>
      </rPr>
      <t>Mesi-Uomo per WP</t>
    </r>
    <r>
      <rPr>
        <sz val="11"/>
        <color theme="1"/>
        <rFont val="Calibri"/>
        <family val="2"/>
        <scheme val="minor"/>
      </rPr>
      <t xml:space="preserve">:
 - Colonna A: titolo WP e Suddivisione in Tasks. Non è necessario dettagliare il WP0 che è uguale per tutti i progetti e che non ha costi associati se non quelli di auditing.
 - Colonna B e C: Data Inizio e Fine
 - Colonna D: Indicare se trattasi di WP di Ricerca Industriale o Sviluppo Sperimentale, si intende che tutte le task del WP sono classificate in modo uniforme
 - Colonna E: Indicare se la Task o il WP contribuiscono al tagging digitale
 - Completare la riga 3 con i nomi dei Partners
 - Distribuire i MM di ciascun partner sulle singole task --&gt; 
Il foglio restituisce la </t>
    </r>
    <r>
      <rPr>
        <b/>
        <sz val="11"/>
        <color theme="1"/>
        <rFont val="Calibri"/>
        <family val="2"/>
        <scheme val="minor"/>
      </rPr>
      <t>tabella dello staff Effort,</t>
    </r>
    <r>
      <rPr>
        <sz val="11"/>
        <color theme="1"/>
        <rFont val="Calibri"/>
        <family val="2"/>
        <scheme val="minor"/>
      </rPr>
      <t xml:space="preserve"> suddivisa per ciascun partner e su RI e SS, d</t>
    </r>
    <r>
      <rPr>
        <b/>
        <sz val="11"/>
        <color theme="1"/>
        <rFont val="Calibri"/>
        <family val="2"/>
        <scheme val="minor"/>
      </rPr>
      <t>a usare per alimentare il foglio di lavoro del budget per partner di cui al punto successivo</t>
    </r>
    <r>
      <rPr>
        <sz val="11"/>
        <color theme="1"/>
        <rFont val="Calibri"/>
        <family val="2"/>
        <scheme val="minor"/>
      </rPr>
      <t xml:space="preserve">
</t>
    </r>
  </si>
  <si>
    <t xml:space="preserve">2. </t>
  </si>
  <si>
    <r>
      <rPr>
        <b/>
        <sz val="11"/>
        <color theme="1"/>
        <rFont val="Calibri"/>
        <family val="2"/>
        <scheme val="minor"/>
      </rPr>
      <t>Ciascun partner</t>
    </r>
    <r>
      <rPr>
        <sz val="11"/>
        <color theme="1"/>
        <rFont val="Calibri"/>
        <family val="2"/>
        <scheme val="minor"/>
      </rPr>
      <t xml:space="preserve"> dovrà completare il foglio n.2 del budget secondo i modelli forniti, in base alla dimensione di impresa (fogli 2.a per Grande Impresa, 2.b per Media Impresa, 2.c per Piccola Impresa)</t>
    </r>
  </si>
  <si>
    <t xml:space="preserve">3. </t>
  </si>
  <si>
    <r>
      <t xml:space="preserve">Completare il </t>
    </r>
    <r>
      <rPr>
        <b/>
        <sz val="11"/>
        <color theme="1"/>
        <rFont val="Calibri"/>
        <family val="2"/>
        <scheme val="minor"/>
      </rPr>
      <t xml:space="preserve">foglio n.3 Budget Progetto complessivo </t>
    </r>
    <r>
      <rPr>
        <sz val="11"/>
        <color theme="1"/>
        <rFont val="Calibri"/>
        <family val="2"/>
        <scheme val="minor"/>
      </rPr>
      <t xml:space="preserve">riportando i valori dei fogli corrispondenti ai partners per avere un </t>
    </r>
    <r>
      <rPr>
        <b/>
        <sz val="11"/>
        <color theme="1"/>
        <rFont val="Calibri"/>
        <family val="2"/>
        <scheme val="minor"/>
      </rPr>
      <t>quadro complessivo</t>
    </r>
  </si>
  <si>
    <t xml:space="preserve">4. </t>
  </si>
  <si>
    <r>
      <t>Usare il modello del</t>
    </r>
    <r>
      <rPr>
        <b/>
        <sz val="11"/>
        <color theme="1"/>
        <rFont val="Calibri"/>
        <family val="2"/>
        <scheme val="minor"/>
      </rPr>
      <t xml:space="preserve"> foglio n. 4 Gantt</t>
    </r>
    <r>
      <rPr>
        <sz val="11"/>
        <color theme="1"/>
        <rFont val="Calibri"/>
        <family val="2"/>
        <scheme val="minor"/>
      </rPr>
      <t xml:space="preserve"> per costruire quello di progetto. Il Gant fornisce una fotografia della distribuzione delle attività nel tempo con relativa durata. E' possibile riportare nel Gant deliverables e milestones( punti chiave e/o punti di controllo oltre a quelli già riportanti in rosso, che corrispondono ai periodi di rendicontazione) con elementi grafici aggiuntivi quali piccoli triangoli o altre forme</t>
    </r>
  </si>
  <si>
    <t>5.</t>
  </si>
  <si>
    <r>
      <t xml:space="preserve">In base al budget di progetto, completare il </t>
    </r>
    <r>
      <rPr>
        <b/>
        <sz val="11"/>
        <color theme="1"/>
        <rFont val="Calibri"/>
        <family val="2"/>
        <scheme val="minor"/>
      </rPr>
      <t>file C relativo al Cronoprogramma</t>
    </r>
    <r>
      <rPr>
        <sz val="11"/>
        <color theme="1"/>
        <rFont val="Calibri"/>
        <family val="2"/>
        <scheme val="minor"/>
      </rPr>
      <t xml:space="preserve"> indicando la distribuzione della spesa nei quattro periodi di rendicontazione (SAL)</t>
    </r>
  </si>
  <si>
    <r>
      <rPr>
        <b/>
        <sz val="12"/>
        <rFont val="Calibri"/>
        <family val="2"/>
        <scheme val="minor"/>
      </rPr>
      <t>ISTRUZIONI</t>
    </r>
    <r>
      <rPr>
        <sz val="12"/>
        <rFont val="Calibri"/>
        <family val="2"/>
        <scheme val="minor"/>
      </rPr>
      <t>:
- le celle in azzurro si completano automaticamente
- occorre, quindi, completare le colonne B, C, D ed E e poi le celle delle colonne successive con l'indicazione dei MM sulle singole task (nel file i numeri sono a mero titolo esemplificativo). Il grassetto indica il Task Leader</t>
    </r>
  </si>
  <si>
    <t>Start</t>
  </si>
  <si>
    <t>End</t>
  </si>
  <si>
    <t>RI o SS</t>
  </si>
  <si>
    <t>Componente Digitale (Sì/No)</t>
  </si>
  <si>
    <t>Partnre 1</t>
  </si>
  <si>
    <t>Partner 2</t>
  </si>
  <si>
    <t>Parnre 3</t>
  </si>
  <si>
    <t>Partner 4</t>
  </si>
  <si>
    <t>Parre 5</t>
  </si>
  <si>
    <t>Partner 6</t>
  </si>
  <si>
    <t>TOTAL</t>
  </si>
  <si>
    <t>Wp1 - Title</t>
  </si>
  <si>
    <t>RI</t>
  </si>
  <si>
    <t>Task 1.1 - Title</t>
  </si>
  <si>
    <t>Task 1.2 - Title</t>
  </si>
  <si>
    <t>Task 1.3 - Title</t>
  </si>
  <si>
    <t>Wp2 – Title</t>
  </si>
  <si>
    <t>SS</t>
  </si>
  <si>
    <t>Task 2.1 - Title</t>
  </si>
  <si>
    <t xml:space="preserve">WP3 - Title
</t>
  </si>
  <si>
    <t>Task 3.1 - Title</t>
  </si>
  <si>
    <t xml:space="preserve">WP4 - Title
</t>
  </si>
  <si>
    <t>Task 4.1 - Title</t>
  </si>
  <si>
    <t xml:space="preserve">WP5 - Title
</t>
  </si>
  <si>
    <t>Task 5.1 - Title</t>
  </si>
  <si>
    <t>Total</t>
  </si>
  <si>
    <t>MM TOTALI</t>
  </si>
  <si>
    <t>STAFF EFFORT</t>
  </si>
  <si>
    <t>WP1</t>
  </si>
  <si>
    <t>WP2</t>
  </si>
  <si>
    <t>WP3</t>
  </si>
  <si>
    <t>WP4</t>
  </si>
  <si>
    <t>WP5</t>
  </si>
  <si>
    <t>TOTALI</t>
  </si>
  <si>
    <t>Partner 1</t>
  </si>
  <si>
    <t>Partner 3</t>
  </si>
  <si>
    <t xml:space="preserve">PARTNER n. </t>
  </si>
  <si>
    <t>COSTI DI PERSONALE</t>
  </si>
  <si>
    <t>Costi Indiretti (15%*Costo Personale)</t>
  </si>
  <si>
    <t>Costi Amministrativi  per Auditing (c )</t>
  </si>
  <si>
    <t>Costi per servizi di Consulenza Specialistica (d)</t>
  </si>
  <si>
    <t>Costi per materiali e forniture (e)</t>
  </si>
  <si>
    <t>COSTO TOTALE DEL PROGETTO</t>
  </si>
  <si>
    <t>Vincolo almeno 20% a SS (caratterizzati da almeno il 20% del budget complessivo di ogni partner da attività riconducibili allo sviluppo sperimentale e la restante parte in attività di ricerca industriale. )</t>
  </si>
  <si>
    <t>Agevolazione Grande Impresa</t>
  </si>
  <si>
    <t>MM Ricerca Industriale</t>
  </si>
  <si>
    <t>MM Sviluppo Sperimentale</t>
  </si>
  <si>
    <t>Ricerca Indstriale</t>
  </si>
  <si>
    <t>Sviliuppo Sperimentale</t>
  </si>
  <si>
    <t>Totale</t>
  </si>
  <si>
    <t>Ricerca Industriale</t>
  </si>
  <si>
    <t>Sviluppo Sperimentale</t>
  </si>
  <si>
    <t>TOTALI PROGETTO</t>
  </si>
  <si>
    <t>TOTALI WP1</t>
  </si>
  <si>
    <t>Profilo Basso</t>
  </si>
  <si>
    <t>Profilo Medio</t>
  </si>
  <si>
    <t>Profilo Alto</t>
  </si>
  <si>
    <t>TOTALI WP2</t>
  </si>
  <si>
    <t>TOTALI WP3</t>
  </si>
  <si>
    <t>TOTALI WP4</t>
  </si>
  <si>
    <t>TOTALI WP5</t>
  </si>
  <si>
    <t>TOTALI WP6</t>
  </si>
  <si>
    <t>WP6</t>
  </si>
  <si>
    <t>TOTALI WP7</t>
  </si>
  <si>
    <t>WP7</t>
  </si>
  <si>
    <t>TOTALI MM</t>
  </si>
  <si>
    <t>Istruzioni: Distribuire i MM nelle colonne D ed E, completare le celle vuote, le celle azzurre si autocompilano</t>
  </si>
  <si>
    <t>COSTI DI PERSONALE (a)</t>
  </si>
  <si>
    <t>COSTI INDIRETTI (b)</t>
  </si>
  <si>
    <t>COSTI TOTALI DEL PROGETTO</t>
  </si>
  <si>
    <t>PARTNER n.</t>
  </si>
  <si>
    <t>[Ragione Sociale]</t>
  </si>
  <si>
    <t>TOTALI COSTI PROGETTO</t>
  </si>
  <si>
    <t>INTENSITA' DI AIUTO</t>
  </si>
  <si>
    <t>Istruzioni: Distribuire i MM nelle colonne D ed E, completare le celle vuote, le celle colorate si autocompilano</t>
  </si>
  <si>
    <t>Le celle in azzurro si autocompilano, completare le celle bianche con i dati dei budget dei singoli partners come da fogli compilati</t>
  </si>
  <si>
    <t>BUDGET DI PROGETTO</t>
  </si>
  <si>
    <t>Costo Personale</t>
  </si>
  <si>
    <t>COSTO TOTALE</t>
  </si>
  <si>
    <t>Check OdR</t>
  </si>
  <si>
    <t>TOT PERS (a)</t>
  </si>
  <si>
    <t>Grande</t>
  </si>
  <si>
    <t>Media</t>
  </si>
  <si>
    <t>Piccola</t>
  </si>
  <si>
    <t>Le linee rosse verticali sono state riportate per completezza in corrispondenza dei periodi di rendicontazione.</t>
  </si>
  <si>
    <t>#</t>
  </si>
  <si>
    <t>Work package title</t>
  </si>
  <si>
    <t>Lead partic.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</si>
  <si>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</si>
  <si>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</si>
  <si>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</si>
  <si>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</si>
  <si>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</si>
  <si>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</si>
  <si>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</si>
  <si>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</si>
  <si>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</si>
  <si>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</si>
  <si>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</si>
  <si>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</si>
  <si>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</si>
  <si>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</si>
  <si>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</si>
  <si>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Title 1</t>
  </si>
  <si>
    <t>Task 1.1 Title</t>
  </si>
  <si>
    <t>Title 2</t>
  </si>
  <si>
    <t>task 2.1 - Title</t>
  </si>
  <si>
    <t>Title 3</t>
  </si>
  <si>
    <t>Title 4</t>
  </si>
  <si>
    <t>Title 5</t>
  </si>
  <si>
    <t>Indiretti (b)</t>
  </si>
  <si>
    <t>Costi Gestionali e Amministrativi (c)</t>
  </si>
  <si>
    <t>Costi per materiali, attrezzature e licenze (e)</t>
  </si>
  <si>
    <t>% INTENSITA' DI AIUTO                     (si veda Art. 9 Agevolazioni)</t>
  </si>
  <si>
    <t>Dim di Impresa (specificare se Micro/Piccola/Media/Grande Impresa oppure OdR)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</si>
</sst>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\ &quot;€&quot;_-;\-* #,##0\ &quot;€&quot;_-;_-* &quot;-&quot;??\ &quot;€&quot;_-;_-@_-"/>
  </numFmts>
  <fonts count="4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rgb="FFFF99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2"/>
      <name val="Calibri"/>
      <family val="2"/>
      <scheme val="minor"/>
    </font>
    <font>
      <sz val="11"/>
      <color theme="1"/>
      <name val="Corbel"/>
      <family val="2"/>
    </font>
    <font>
      <b/>
      <sz val="10"/>
      <color indexed="8"/>
      <name val="Corbel"/>
      <family val="2"/>
    </font>
    <font>
      <b/>
      <sz val="11"/>
      <color indexed="8"/>
      <name val="Corbel"/>
      <family val="2"/>
    </font>
    <font>
      <sz val="11"/>
      <color indexed="8"/>
      <name val="Corbel"/>
      <family val="2"/>
    </font>
    <font>
      <b/>
      <sz val="10"/>
      <color theme="0"/>
      <name val="Corbe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i/>
      <sz val="11"/>
      <name val="Calibri"/>
      <family val="2"/>
      <scheme val="minor"/>
    </font>
    <font>
      <b/>
      <i/>
      <sz val="11"/>
      <color rgb="FFFF0000"/>
      <name val="Corbel"/>
      <family val="2"/>
    </font>
    <font>
      <b/>
      <sz val="10"/>
      <color rgb="FF000000"/>
      <name val="Corbel"/>
      <family val="2"/>
    </font>
    <font>
      <sz val="11"/>
      <color rgb="FF000000"/>
      <name val="Corbel"/>
      <family val="2"/>
    </font>
    <font>
      <sz val="10"/>
      <color rgb="FF000000"/>
      <name val="Corbel"/>
      <family val="2"/>
    </font>
    <font>
      <b/>
      <sz val="10"/>
      <color rgb="FFFF0000"/>
      <name val="Corbel"/>
      <family val="2"/>
    </font>
    <font>
      <sz val="11"/>
      <color rgb="FF7F7F7F"/>
      <name val="Corbel"/>
      <family val="2"/>
    </font>
    <font>
      <b/>
      <sz val="14"/>
      <color theme="0"/>
      <name val="Calibri"/>
      <family val="2"/>
    </font>
    <font>
      <sz val="14"/>
      <color theme="0"/>
      <name val="Calibri"/>
      <family val="2"/>
    </font>
    <font>
      <b/>
      <sz val="12"/>
      <color theme="1"/>
      <name val="Calibri"/>
      <family val="2"/>
    </font>
    <font>
      <b/>
      <sz val="8"/>
      <name val="Corbel"/>
      <family val="2"/>
    </font>
    <font>
      <sz val="8"/>
      <name val="Corbel"/>
      <family val="2"/>
    </font>
  </fonts>
  <fills count="31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F79646"/>
        <bgColor rgb="FFF79646"/>
      </patternFill>
    </fill>
    <fill>
      <patternFill patternType="solid">
        <fgColor rgb="FFFABF8F"/>
        <bgColor rgb="FFFABF8F"/>
      </patternFill>
    </fill>
    <fill>
      <patternFill patternType="solid">
        <fgColor rgb="FF9BBB59"/>
        <bgColor rgb="FF9BBB59"/>
      </patternFill>
    </fill>
    <fill>
      <patternFill patternType="solid">
        <fgColor rgb="FFC2D69B"/>
        <bgColor rgb="FFC2D69B"/>
      </patternFill>
    </fill>
    <fill>
      <patternFill patternType="solid">
        <fgColor rgb="FFE06666"/>
        <bgColor rgb="FFE06666"/>
      </patternFill>
    </fill>
    <fill>
      <patternFill patternType="solid">
        <fgColor rgb="FFE6B8AF"/>
        <bgColor rgb="FFE6B8AF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  <fill>
      <patternFill patternType="solid">
        <fgColor rgb="FFD5A6BD"/>
        <bgColor rgb="FFD5A6BD"/>
      </patternFill>
    </fill>
    <fill>
      <patternFill patternType="solid">
        <fgColor rgb="FFEAD1DC"/>
        <bgColor rgb="FFEAD1D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theme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theme="9"/>
      </patternFill>
    </fill>
    <fill>
      <patternFill patternType="solid">
        <fgColor theme="4" tint="0.79998168889431442"/>
        <bgColor rgb="FFE2EFD9"/>
      </patternFill>
    </fill>
    <fill>
      <patternFill patternType="solid">
        <fgColor theme="4" tint="0.79998168889431442"/>
        <bgColor rgb="FFEAF1DD"/>
      </patternFill>
    </fill>
  </fills>
  <borders count="1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/>
      <bottom style="double">
        <color theme="0"/>
      </bottom>
      <diagonal/>
    </border>
    <border>
      <left/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theme="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theme="0"/>
      </left>
      <right/>
      <top style="medium">
        <color indexed="64"/>
      </top>
      <bottom style="medium">
        <color indexed="64"/>
      </bottom>
      <diagonal/>
    </border>
    <border>
      <left style="double">
        <color theme="0"/>
      </left>
      <right style="double">
        <color theme="0"/>
      </right>
      <top style="medium">
        <color indexed="64"/>
      </top>
      <bottom style="medium">
        <color indexed="64"/>
      </bottom>
      <diagonal/>
    </border>
    <border>
      <left style="double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0"/>
      </right>
      <top style="thin">
        <color indexed="64"/>
      </top>
      <bottom style="double">
        <color theme="0"/>
      </bottom>
      <diagonal/>
    </border>
    <border>
      <left style="double">
        <color theme="0"/>
      </left>
      <right style="double">
        <color theme="0"/>
      </right>
      <top style="thin">
        <color indexed="64"/>
      </top>
      <bottom style="double">
        <color theme="0"/>
      </bottom>
      <diagonal/>
    </border>
    <border>
      <left style="thin">
        <color indexed="64"/>
      </left>
      <right style="thin">
        <color indexed="64"/>
      </right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 style="thin">
        <color indexed="64"/>
      </left>
      <right/>
      <top/>
      <bottom style="double">
        <color theme="0"/>
      </bottom>
      <diagonal/>
    </border>
    <border>
      <left style="double">
        <color theme="0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theme="0"/>
      </bottom>
      <diagonal/>
    </border>
    <border>
      <left style="thin">
        <color indexed="64"/>
      </left>
      <right style="medium">
        <color indexed="64"/>
      </right>
      <top style="double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theme="0"/>
      </top>
      <bottom style="double">
        <color theme="0"/>
      </bottom>
      <diagonal/>
    </border>
    <border>
      <left style="thin">
        <color indexed="64"/>
      </left>
      <right style="medium">
        <color indexed="64"/>
      </right>
      <top style="double">
        <color theme="0"/>
      </top>
      <bottom style="double">
        <color theme="0"/>
      </bottom>
      <diagonal/>
    </border>
    <border>
      <left style="medium">
        <color indexed="64"/>
      </left>
      <right style="thin">
        <color indexed="64"/>
      </right>
      <top style="double">
        <color theme="0"/>
      </top>
      <bottom style="thin">
        <color indexed="64"/>
      </bottom>
      <diagonal/>
    </border>
    <border>
      <left style="double">
        <color theme="0"/>
      </left>
      <right style="medium">
        <color indexed="64"/>
      </right>
      <top style="medium">
        <color indexed="64"/>
      </top>
      <bottom style="double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theme="0"/>
      </bottom>
      <diagonal/>
    </border>
    <border>
      <left style="medium">
        <color indexed="64"/>
      </left>
      <right style="double">
        <color theme="0"/>
      </right>
      <top style="medium">
        <color indexed="64"/>
      </top>
      <bottom style="double">
        <color theme="0"/>
      </bottom>
      <diagonal/>
    </border>
    <border>
      <left style="thin">
        <color indexed="64"/>
      </left>
      <right style="thin">
        <color indexed="64"/>
      </right>
      <top style="double">
        <color theme="0"/>
      </top>
      <bottom style="thin">
        <color indexed="64"/>
      </bottom>
      <diagonal/>
    </border>
    <border>
      <left/>
      <right style="thin">
        <color indexed="64"/>
      </right>
      <top style="double">
        <color theme="0"/>
      </top>
      <bottom style="double">
        <color theme="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double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theme="0"/>
      </bottom>
      <diagonal/>
    </border>
    <border>
      <left style="medium">
        <color indexed="64"/>
      </left>
      <right/>
      <top style="double">
        <color theme="0"/>
      </top>
      <bottom/>
      <diagonal/>
    </border>
    <border>
      <left/>
      <right style="medium">
        <color indexed="64"/>
      </right>
      <top style="double">
        <color theme="0"/>
      </top>
      <bottom/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FF0000"/>
      </right>
      <top style="thin">
        <color rgb="FF000000"/>
      </top>
      <bottom style="thin">
        <color rgb="FF000000"/>
      </bottom>
      <diagonal/>
    </border>
    <border>
      <left/>
      <right style="thick">
        <color rgb="FFFF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1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525">
    <xf numFmtId="0" fontId="0" fillId="0" borderId="0" xfId="0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0" xfId="0" applyFont="1"/>
    <xf numFmtId="0" fontId="11" fillId="0" borderId="7" xfId="0" applyFont="1" applyBorder="1" applyAlignment="1">
      <alignment horizontal="left" vertical="center" wrapText="1" readingOrder="1"/>
    </xf>
    <xf numFmtId="0" fontId="11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3" fillId="0" borderId="0" xfId="0" applyFont="1"/>
    <xf numFmtId="0" fontId="0" fillId="16" borderId="0" xfId="0" applyFill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textRotation="90" wrapText="1"/>
    </xf>
    <xf numFmtId="0" fontId="12" fillId="0" borderId="20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44" fontId="0" fillId="15" borderId="29" xfId="0" applyNumberFormat="1" applyFill="1" applyBorder="1" applyAlignment="1">
      <alignment horizontal="center" vertical="center"/>
    </xf>
    <xf numFmtId="0" fontId="0" fillId="16" borderId="0" xfId="0" applyFill="1" applyAlignment="1">
      <alignment horizontal="center" vertical="center" wrapText="1"/>
    </xf>
    <xf numFmtId="44" fontId="0" fillId="15" borderId="37" xfId="2" applyFont="1" applyFill="1" applyBorder="1" applyAlignment="1">
      <alignment horizontal="center" vertical="center"/>
    </xf>
    <xf numFmtId="44" fontId="0" fillId="15" borderId="37" xfId="0" applyNumberFormat="1" applyFill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18" fillId="16" borderId="0" xfId="0" applyFont="1" applyFill="1" applyAlignment="1">
      <alignment horizontal="center" vertical="center" wrapText="1"/>
    </xf>
    <xf numFmtId="0" fontId="15" fillId="15" borderId="34" xfId="0" applyFont="1" applyFill="1" applyBorder="1" applyAlignment="1">
      <alignment horizontal="center" vertical="center"/>
    </xf>
    <xf numFmtId="0" fontId="15" fillId="15" borderId="56" xfId="0" applyFont="1" applyFill="1" applyBorder="1" applyAlignment="1">
      <alignment horizontal="center" vertical="center"/>
    </xf>
    <xf numFmtId="0" fontId="0" fillId="15" borderId="0" xfId="0" applyFill="1" applyAlignment="1">
      <alignment horizontal="center" vertical="center" wrapText="1"/>
    </xf>
    <xf numFmtId="0" fontId="0" fillId="15" borderId="0" xfId="0" applyFill="1" applyAlignment="1">
      <alignment horizontal="center" vertical="center"/>
    </xf>
    <xf numFmtId="0" fontId="15" fillId="15" borderId="58" xfId="0" applyFont="1" applyFill="1" applyBorder="1" applyAlignment="1">
      <alignment horizontal="center" vertical="center"/>
    </xf>
    <xf numFmtId="44" fontId="0" fillId="15" borderId="35" xfId="0" applyNumberFormat="1" applyFill="1" applyBorder="1" applyAlignment="1">
      <alignment horizontal="center" vertical="center"/>
    </xf>
    <xf numFmtId="0" fontId="0" fillId="16" borderId="53" xfId="0" applyFill="1" applyBorder="1" applyAlignment="1">
      <alignment horizontal="center" vertical="center"/>
    </xf>
    <xf numFmtId="0" fontId="0" fillId="16" borderId="51" xfId="0" applyFill="1" applyBorder="1" applyAlignment="1">
      <alignment horizontal="center" vertical="center"/>
    </xf>
    <xf numFmtId="0" fontId="0" fillId="16" borderId="52" xfId="0" applyFill="1" applyBorder="1" applyAlignment="1">
      <alignment horizontal="center" vertical="center"/>
    </xf>
    <xf numFmtId="44" fontId="0" fillId="15" borderId="29" xfId="2" applyFont="1" applyFill="1" applyBorder="1" applyAlignment="1">
      <alignment horizontal="center" vertical="center"/>
    </xf>
    <xf numFmtId="0" fontId="15" fillId="16" borderId="0" xfId="0" applyFont="1" applyFill="1" applyAlignment="1">
      <alignment horizontal="center" vertical="center"/>
    </xf>
    <xf numFmtId="0" fontId="15" fillId="15" borderId="20" xfId="0" applyFont="1" applyFill="1" applyBorder="1" applyAlignment="1">
      <alignment horizontal="center" vertical="center"/>
    </xf>
    <xf numFmtId="0" fontId="0" fillId="13" borderId="20" xfId="0" applyFill="1" applyBorder="1" applyAlignment="1">
      <alignment horizontal="center" vertical="center"/>
    </xf>
    <xf numFmtId="44" fontId="15" fillId="15" borderId="20" xfId="0" applyNumberFormat="1" applyFont="1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44" fontId="0" fillId="15" borderId="20" xfId="0" applyNumberFormat="1" applyFill="1" applyBorder="1" applyAlignment="1">
      <alignment horizontal="center" vertical="center"/>
    </xf>
    <xf numFmtId="44" fontId="0" fillId="15" borderId="35" xfId="2" applyFont="1" applyFill="1" applyBorder="1" applyAlignment="1">
      <alignment horizontal="center" vertical="center"/>
    </xf>
    <xf numFmtId="0" fontId="0" fillId="16" borderId="62" xfId="0" applyFill="1" applyBorder="1" applyAlignment="1">
      <alignment horizontal="center" vertical="center"/>
    </xf>
    <xf numFmtId="0" fontId="0" fillId="16" borderId="25" xfId="0" applyFill="1" applyBorder="1" applyAlignment="1">
      <alignment horizontal="center" vertical="center"/>
    </xf>
    <xf numFmtId="0" fontId="15" fillId="16" borderId="61" xfId="0" applyFont="1" applyFill="1" applyBorder="1" applyAlignment="1">
      <alignment horizontal="center" vertical="center"/>
    </xf>
    <xf numFmtId="0" fontId="15" fillId="16" borderId="62" xfId="0" applyFont="1" applyFill="1" applyBorder="1" applyAlignment="1">
      <alignment horizontal="center" vertical="center"/>
    </xf>
    <xf numFmtId="0" fontId="15" fillId="16" borderId="25" xfId="0" applyFont="1" applyFill="1" applyBorder="1" applyAlignment="1">
      <alignment horizontal="center" vertical="center"/>
    </xf>
    <xf numFmtId="0" fontId="13" fillId="15" borderId="0" xfId="0" applyFont="1" applyFill="1" applyAlignment="1">
      <alignment horizontal="center" vertical="center"/>
    </xf>
    <xf numFmtId="0" fontId="13" fillId="16" borderId="0" xfId="0" applyFont="1" applyFill="1" applyAlignment="1">
      <alignment horizontal="center" vertical="center"/>
    </xf>
    <xf numFmtId="0" fontId="17" fillId="18" borderId="54" xfId="0" applyFont="1" applyFill="1" applyBorder="1" applyAlignment="1">
      <alignment vertical="center" wrapText="1"/>
    </xf>
    <xf numFmtId="0" fontId="17" fillId="18" borderId="54" xfId="0" applyFont="1" applyFill="1" applyBorder="1" applyAlignment="1">
      <alignment horizontal="center" vertical="center" wrapText="1"/>
    </xf>
    <xf numFmtId="0" fontId="17" fillId="18" borderId="54" xfId="0" applyFont="1" applyFill="1" applyBorder="1" applyAlignment="1">
      <alignment horizontal="center" vertical="center"/>
    </xf>
    <xf numFmtId="0" fontId="13" fillId="13" borderId="67" xfId="0" applyFont="1" applyFill="1" applyBorder="1" applyAlignment="1">
      <alignment horizontal="center" vertical="center"/>
    </xf>
    <xf numFmtId="0" fontId="13" fillId="13" borderId="68" xfId="0" applyFont="1" applyFill="1" applyBorder="1" applyAlignment="1">
      <alignment horizontal="center" vertical="center"/>
    </xf>
    <xf numFmtId="44" fontId="16" fillId="15" borderId="69" xfId="0" applyNumberFormat="1" applyFont="1" applyFill="1" applyBorder="1" applyAlignment="1">
      <alignment horizontal="center" vertical="center"/>
    </xf>
    <xf numFmtId="0" fontId="16" fillId="15" borderId="70" xfId="0" applyFont="1" applyFill="1" applyBorder="1" applyAlignment="1">
      <alignment horizontal="center" vertical="center"/>
    </xf>
    <xf numFmtId="44" fontId="16" fillId="15" borderId="25" xfId="0" applyNumberFormat="1" applyFont="1" applyFill="1" applyBorder="1" applyAlignment="1">
      <alignment horizontal="center" vertical="center"/>
    </xf>
    <xf numFmtId="44" fontId="0" fillId="16" borderId="0" xfId="0" applyNumberFormat="1" applyFill="1" applyAlignment="1">
      <alignment horizontal="center" vertical="center"/>
    </xf>
    <xf numFmtId="0" fontId="15" fillId="14" borderId="46" xfId="0" applyFont="1" applyFill="1" applyBorder="1" applyAlignment="1">
      <alignment horizontal="center" vertical="center"/>
    </xf>
    <xf numFmtId="0" fontId="15" fillId="14" borderId="20" xfId="0" applyFont="1" applyFill="1" applyBorder="1" applyAlignment="1">
      <alignment horizontal="center" vertical="center"/>
    </xf>
    <xf numFmtId="1" fontId="15" fillId="14" borderId="20" xfId="0" applyNumberFormat="1" applyFont="1" applyFill="1" applyBorder="1" applyAlignment="1">
      <alignment horizontal="center" vertical="center" wrapText="1"/>
    </xf>
    <xf numFmtId="44" fontId="15" fillId="14" borderId="20" xfId="2" applyFont="1" applyFill="1" applyBorder="1" applyAlignment="1">
      <alignment horizontal="center" vertical="center" wrapText="1"/>
    </xf>
    <xf numFmtId="0" fontId="15" fillId="14" borderId="33" xfId="0" applyFont="1" applyFill="1" applyBorder="1" applyAlignment="1">
      <alignment horizontal="center" vertical="center"/>
    </xf>
    <xf numFmtId="44" fontId="15" fillId="14" borderId="59" xfId="2" applyFont="1" applyFill="1" applyBorder="1" applyAlignment="1">
      <alignment horizontal="center" vertical="center"/>
    </xf>
    <xf numFmtId="1" fontId="15" fillId="14" borderId="60" xfId="2" applyNumberFormat="1" applyFont="1" applyFill="1" applyBorder="1" applyAlignment="1">
      <alignment horizontal="center" vertical="center"/>
    </xf>
    <xf numFmtId="44" fontId="15" fillId="14" borderId="60" xfId="2" applyFont="1" applyFill="1" applyBorder="1" applyAlignment="1">
      <alignment horizontal="center" vertical="center"/>
    </xf>
    <xf numFmtId="44" fontId="15" fillId="14" borderId="64" xfId="2" applyFont="1" applyFill="1" applyBorder="1" applyAlignment="1">
      <alignment horizontal="center" vertical="center"/>
    </xf>
    <xf numFmtId="44" fontId="15" fillId="14" borderId="63" xfId="2" applyFont="1" applyFill="1" applyBorder="1" applyAlignment="1">
      <alignment horizontal="center" vertical="center"/>
    </xf>
    <xf numFmtId="0" fontId="15" fillId="14" borderId="59" xfId="0" applyFont="1" applyFill="1" applyBorder="1" applyAlignment="1">
      <alignment horizontal="center" vertical="center"/>
    </xf>
    <xf numFmtId="1" fontId="16" fillId="20" borderId="67" xfId="0" applyNumberFormat="1" applyFont="1" applyFill="1" applyBorder="1" applyAlignment="1">
      <alignment horizontal="center" vertical="center" wrapText="1"/>
    </xf>
    <xf numFmtId="44" fontId="16" fillId="20" borderId="67" xfId="0" applyNumberFormat="1" applyFont="1" applyFill="1" applyBorder="1" applyAlignment="1">
      <alignment horizontal="center" vertical="center"/>
    </xf>
    <xf numFmtId="44" fontId="16" fillId="20" borderId="71" xfId="0" applyNumberFormat="1" applyFont="1" applyFill="1" applyBorder="1" applyAlignment="1">
      <alignment horizontal="center" vertical="center"/>
    </xf>
    <xf numFmtId="44" fontId="16" fillId="20" borderId="63" xfId="0" applyNumberFormat="1" applyFont="1" applyFill="1" applyBorder="1" applyAlignment="1">
      <alignment horizontal="center" vertical="center"/>
    </xf>
    <xf numFmtId="1" fontId="15" fillId="15" borderId="72" xfId="0" applyNumberFormat="1" applyFont="1" applyFill="1" applyBorder="1" applyAlignment="1">
      <alignment horizontal="center" vertical="center"/>
    </xf>
    <xf numFmtId="1" fontId="15" fillId="15" borderId="73" xfId="0" applyNumberFormat="1" applyFont="1" applyFill="1" applyBorder="1" applyAlignment="1">
      <alignment horizontal="center" vertical="center"/>
    </xf>
    <xf numFmtId="1" fontId="15" fillId="15" borderId="0" xfId="0" applyNumberFormat="1" applyFont="1" applyFill="1" applyAlignment="1">
      <alignment horizontal="center" vertical="center"/>
    </xf>
    <xf numFmtId="1" fontId="15" fillId="15" borderId="27" xfId="0" applyNumberFormat="1" applyFont="1" applyFill="1" applyBorder="1" applyAlignment="1">
      <alignment horizontal="center" vertical="center"/>
    </xf>
    <xf numFmtId="1" fontId="15" fillId="15" borderId="28" xfId="0" applyNumberFormat="1" applyFont="1" applyFill="1" applyBorder="1" applyAlignment="1">
      <alignment horizontal="center" vertical="center"/>
    </xf>
    <xf numFmtId="1" fontId="15" fillId="15" borderId="74" xfId="0" applyNumberFormat="1" applyFont="1" applyFill="1" applyBorder="1" applyAlignment="1">
      <alignment horizontal="center" vertical="center"/>
    </xf>
    <xf numFmtId="0" fontId="0" fillId="15" borderId="33" xfId="0" applyFill="1" applyBorder="1" applyAlignment="1">
      <alignment horizontal="center" vertical="center"/>
    </xf>
    <xf numFmtId="1" fontId="15" fillId="15" borderId="62" xfId="0" applyNumberFormat="1" applyFont="1" applyFill="1" applyBorder="1" applyAlignment="1">
      <alignment horizontal="center" vertical="center"/>
    </xf>
    <xf numFmtId="1" fontId="15" fillId="15" borderId="25" xfId="0" applyNumberFormat="1" applyFont="1" applyFill="1" applyBorder="1" applyAlignment="1">
      <alignment horizontal="center" vertical="center"/>
    </xf>
    <xf numFmtId="1" fontId="15" fillId="15" borderId="75" xfId="0" applyNumberFormat="1" applyFont="1" applyFill="1" applyBorder="1" applyAlignment="1">
      <alignment horizontal="center" vertical="center"/>
    </xf>
    <xf numFmtId="1" fontId="15" fillId="15" borderId="76" xfId="0" applyNumberFormat="1" applyFont="1" applyFill="1" applyBorder="1" applyAlignment="1">
      <alignment horizontal="center" vertical="center"/>
    </xf>
    <xf numFmtId="1" fontId="15" fillId="15" borderId="20" xfId="0" applyNumberFormat="1" applyFont="1" applyFill="1" applyBorder="1" applyAlignment="1">
      <alignment horizontal="center" vertical="center"/>
    </xf>
    <xf numFmtId="0" fontId="15" fillId="15" borderId="75" xfId="0" applyFont="1" applyFill="1" applyBorder="1" applyAlignment="1">
      <alignment horizontal="center" vertical="center"/>
    </xf>
    <xf numFmtId="0" fontId="15" fillId="15" borderId="76" xfId="0" applyFont="1" applyFill="1" applyBorder="1" applyAlignment="1">
      <alignment horizontal="center" vertical="center"/>
    </xf>
    <xf numFmtId="0" fontId="15" fillId="15" borderId="26" xfId="0" applyFont="1" applyFill="1" applyBorder="1" applyAlignment="1">
      <alignment horizontal="center" vertical="center"/>
    </xf>
    <xf numFmtId="1" fontId="0" fillId="0" borderId="37" xfId="2" applyNumberFormat="1" applyFont="1" applyFill="1" applyBorder="1" applyAlignment="1">
      <alignment horizontal="center" vertical="center"/>
    </xf>
    <xf numFmtId="1" fontId="0" fillId="0" borderId="29" xfId="2" applyNumberFormat="1" applyFont="1" applyFill="1" applyBorder="1" applyAlignment="1">
      <alignment horizontal="center" vertical="center"/>
    </xf>
    <xf numFmtId="1" fontId="0" fillId="0" borderId="35" xfId="2" applyNumberFormat="1" applyFont="1" applyFill="1" applyBorder="1" applyAlignment="1">
      <alignment horizontal="center" vertical="center"/>
    </xf>
    <xf numFmtId="0" fontId="0" fillId="16" borderId="72" xfId="0" applyFill="1" applyBorder="1" applyAlignment="1">
      <alignment horizontal="center" vertical="center"/>
    </xf>
    <xf numFmtId="44" fontId="16" fillId="20" borderId="69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16" borderId="0" xfId="0" applyFill="1"/>
    <xf numFmtId="0" fontId="21" fillId="0" borderId="0" xfId="0" applyFont="1"/>
    <xf numFmtId="0" fontId="23" fillId="0" borderId="89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4" fillId="0" borderId="88" xfId="0" applyFont="1" applyBorder="1" applyAlignment="1" applyProtection="1">
      <alignment horizontal="center" vertical="center" wrapText="1"/>
      <protection locked="0"/>
    </xf>
    <xf numFmtId="0" fontId="24" fillId="0" borderId="29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>
      <alignment horizontal="center" vertical="center" textRotation="90" wrapText="1"/>
    </xf>
    <xf numFmtId="165" fontId="0" fillId="16" borderId="0" xfId="0" applyNumberForma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23" fillId="0" borderId="37" xfId="0" applyFont="1" applyBorder="1" applyAlignment="1">
      <alignment horizontal="left" vertical="center" wrapText="1"/>
    </xf>
    <xf numFmtId="0" fontId="27" fillId="0" borderId="28" xfId="0" applyFont="1" applyBorder="1" applyAlignment="1">
      <alignment vertical="center" wrapText="1"/>
    </xf>
    <xf numFmtId="0" fontId="30" fillId="22" borderId="29" xfId="0" applyFont="1" applyFill="1" applyBorder="1" applyAlignment="1">
      <alignment horizontal="center" vertical="center" wrapText="1"/>
    </xf>
    <xf numFmtId="0" fontId="27" fillId="22" borderId="29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/>
    </xf>
    <xf numFmtId="0" fontId="4" fillId="0" borderId="29" xfId="0" applyFont="1" applyBorder="1" applyAlignment="1">
      <alignment horizontal="left"/>
    </xf>
    <xf numFmtId="164" fontId="5" fillId="0" borderId="29" xfId="0" applyNumberFormat="1" applyFont="1" applyBorder="1" applyAlignment="1">
      <alignment horizontal="center"/>
    </xf>
    <xf numFmtId="164" fontId="6" fillId="0" borderId="29" xfId="0" applyNumberFormat="1" applyFont="1" applyBorder="1" applyAlignment="1">
      <alignment horizontal="center"/>
    </xf>
    <xf numFmtId="0" fontId="31" fillId="22" borderId="29" xfId="0" applyFont="1" applyFill="1" applyBorder="1" applyAlignment="1">
      <alignment horizontal="center" vertical="center" wrapText="1"/>
    </xf>
    <xf numFmtId="0" fontId="31" fillId="22" borderId="34" xfId="0" applyFont="1" applyFill="1" applyBorder="1" applyAlignment="1">
      <alignment horizontal="center" vertical="center" wrapText="1"/>
    </xf>
    <xf numFmtId="164" fontId="5" fillId="0" borderId="34" xfId="0" applyNumberFormat="1" applyFont="1" applyBorder="1" applyAlignment="1">
      <alignment horizontal="center"/>
    </xf>
    <xf numFmtId="164" fontId="6" fillId="0" borderId="34" xfId="0" applyNumberFormat="1" applyFont="1" applyBorder="1" applyAlignment="1">
      <alignment horizontal="center"/>
    </xf>
    <xf numFmtId="0" fontId="27" fillId="22" borderId="82" xfId="0" applyFont="1" applyFill="1" applyBorder="1" applyAlignment="1">
      <alignment horizontal="center" vertical="center" wrapText="1"/>
    </xf>
    <xf numFmtId="0" fontId="4" fillId="0" borderId="82" xfId="0" applyFont="1" applyBorder="1" applyAlignment="1">
      <alignment horizontal="left"/>
    </xf>
    <xf numFmtId="0" fontId="29" fillId="22" borderId="82" xfId="0" applyFont="1" applyFill="1" applyBorder="1" applyAlignment="1">
      <alignment vertical="center"/>
    </xf>
    <xf numFmtId="0" fontId="31" fillId="22" borderId="82" xfId="0" applyFont="1" applyFill="1" applyBorder="1" applyAlignment="1">
      <alignment horizontal="center" vertical="center" wrapText="1"/>
    </xf>
    <xf numFmtId="164" fontId="5" fillId="0" borderId="82" xfId="0" applyNumberFormat="1" applyFont="1" applyBorder="1" applyAlignment="1">
      <alignment horizontal="center"/>
    </xf>
    <xf numFmtId="9" fontId="5" fillId="0" borderId="34" xfId="1" applyFont="1" applyFill="1" applyBorder="1" applyAlignment="1">
      <alignment horizontal="center"/>
    </xf>
    <xf numFmtId="0" fontId="29" fillId="22" borderId="34" xfId="0" applyFont="1" applyFill="1" applyBorder="1" applyAlignment="1">
      <alignment horizontal="center" vertical="center" wrapText="1"/>
    </xf>
    <xf numFmtId="0" fontId="29" fillId="22" borderId="82" xfId="0" applyFont="1" applyFill="1" applyBorder="1" applyAlignment="1">
      <alignment horizontal="center" vertical="center" wrapText="1"/>
    </xf>
    <xf numFmtId="0" fontId="31" fillId="22" borderId="88" xfId="0" applyFont="1" applyFill="1" applyBorder="1" applyAlignment="1">
      <alignment horizontal="center" vertical="center" wrapText="1"/>
    </xf>
    <xf numFmtId="0" fontId="15" fillId="16" borderId="30" xfId="0" applyFont="1" applyFill="1" applyBorder="1" applyAlignment="1">
      <alignment horizontal="center" vertical="center"/>
    </xf>
    <xf numFmtId="0" fontId="15" fillId="16" borderId="34" xfId="0" applyFont="1" applyFill="1" applyBorder="1" applyAlignment="1">
      <alignment horizontal="center" vertical="center"/>
    </xf>
    <xf numFmtId="0" fontId="15" fillId="16" borderId="58" xfId="0" applyFont="1" applyFill="1" applyBorder="1" applyAlignment="1">
      <alignment horizontal="center" vertical="center"/>
    </xf>
    <xf numFmtId="0" fontId="15" fillId="16" borderId="56" xfId="0" applyFont="1" applyFill="1" applyBorder="1" applyAlignment="1">
      <alignment horizontal="center" vertical="center"/>
    </xf>
    <xf numFmtId="0" fontId="32" fillId="0" borderId="29" xfId="0" applyFont="1" applyBorder="1" applyAlignment="1">
      <alignment horizontal="center" vertical="top"/>
    </xf>
    <xf numFmtId="0" fontId="21" fillId="16" borderId="0" xfId="0" applyFont="1" applyFill="1"/>
    <xf numFmtId="0" fontId="34" fillId="2" borderId="3" xfId="0" applyFont="1" applyFill="1" applyBorder="1" applyAlignment="1">
      <alignment horizontal="center" vertical="center" wrapText="1"/>
    </xf>
    <xf numFmtId="0" fontId="34" fillId="2" borderId="78" xfId="0" applyFont="1" applyFill="1" applyBorder="1" applyAlignment="1">
      <alignment horizontal="center" vertical="center" wrapText="1"/>
    </xf>
    <xf numFmtId="0" fontId="34" fillId="3" borderId="9" xfId="0" applyFont="1" applyFill="1" applyBorder="1" applyAlignment="1">
      <alignment horizontal="center" vertical="center" wrapText="1"/>
    </xf>
    <xf numFmtId="0" fontId="34" fillId="3" borderId="9" xfId="0" applyFont="1" applyFill="1" applyBorder="1" applyAlignment="1">
      <alignment vertical="center" wrapText="1"/>
    </xf>
    <xf numFmtId="0" fontId="34" fillId="3" borderId="79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/>
    </xf>
    <xf numFmtId="0" fontId="36" fillId="0" borderId="77" xfId="0" applyFont="1" applyBorder="1" applyAlignment="1">
      <alignment horizontal="center" vertical="center" wrapText="1"/>
    </xf>
    <xf numFmtId="0" fontId="35" fillId="4" borderId="14" xfId="0" applyFont="1" applyFill="1" applyBorder="1" applyAlignment="1">
      <alignment horizontal="left" vertical="center"/>
    </xf>
    <xf numFmtId="0" fontId="35" fillId="4" borderId="1" xfId="0" applyFont="1" applyFill="1" applyBorder="1" applyAlignment="1">
      <alignment horizontal="left" vertical="center"/>
    </xf>
    <xf numFmtId="0" fontId="34" fillId="5" borderId="1" xfId="0" applyFont="1" applyFill="1" applyBorder="1" applyAlignment="1">
      <alignment horizontal="left" vertical="center" wrapText="1"/>
    </xf>
    <xf numFmtId="0" fontId="34" fillId="5" borderId="77" xfId="0" applyFont="1" applyFill="1" applyBorder="1" applyAlignment="1">
      <alignment horizontal="center" vertical="center" wrapText="1" readingOrder="1"/>
    </xf>
    <xf numFmtId="0" fontId="35" fillId="5" borderId="14" xfId="0" applyFont="1" applyFill="1" applyBorder="1" applyAlignment="1">
      <alignment horizontal="left" vertical="center"/>
    </xf>
    <xf numFmtId="0" fontId="35" fillId="5" borderId="1" xfId="0" applyFont="1" applyFill="1" applyBorder="1" applyAlignment="1">
      <alignment horizontal="left" vertical="center"/>
    </xf>
    <xf numFmtId="0" fontId="36" fillId="0" borderId="77" xfId="0" applyFont="1" applyBorder="1" applyAlignment="1">
      <alignment horizontal="center" vertical="center" wrapText="1" readingOrder="1"/>
    </xf>
    <xf numFmtId="0" fontId="35" fillId="6" borderId="14" xfId="0" applyFont="1" applyFill="1" applyBorder="1" applyAlignment="1">
      <alignment horizontal="left" vertical="center"/>
    </xf>
    <xf numFmtId="0" fontId="35" fillId="6" borderId="1" xfId="0" applyFont="1" applyFill="1" applyBorder="1" applyAlignment="1">
      <alignment horizontal="left" vertical="center"/>
    </xf>
    <xf numFmtId="0" fontId="35" fillId="0" borderId="14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34" fillId="7" borderId="1" xfId="0" applyFont="1" applyFill="1" applyBorder="1" applyAlignment="1">
      <alignment horizontal="left" vertical="center" wrapText="1"/>
    </xf>
    <xf numFmtId="0" fontId="34" fillId="7" borderId="77" xfId="0" applyFont="1" applyFill="1" applyBorder="1" applyAlignment="1">
      <alignment horizontal="center" vertical="center" wrapText="1" readingOrder="1"/>
    </xf>
    <xf numFmtId="0" fontId="35" fillId="7" borderId="1" xfId="0" applyFont="1" applyFill="1" applyBorder="1" applyAlignment="1">
      <alignment horizontal="left" vertical="center"/>
    </xf>
    <xf numFmtId="0" fontId="35" fillId="7" borderId="14" xfId="0" applyFont="1" applyFill="1" applyBorder="1" applyAlignment="1">
      <alignment horizontal="left" vertical="center"/>
    </xf>
    <xf numFmtId="0" fontId="35" fillId="8" borderId="1" xfId="0" applyFont="1" applyFill="1" applyBorder="1" applyAlignment="1">
      <alignment horizontal="left" vertical="center"/>
    </xf>
    <xf numFmtId="0" fontId="35" fillId="8" borderId="14" xfId="0" applyFont="1" applyFill="1" applyBorder="1" applyAlignment="1">
      <alignment horizontal="left" vertical="center"/>
    </xf>
    <xf numFmtId="0" fontId="34" fillId="9" borderId="1" xfId="0" applyFont="1" applyFill="1" applyBorder="1" applyAlignment="1">
      <alignment horizontal="left" vertical="center" wrapText="1"/>
    </xf>
    <xf numFmtId="0" fontId="37" fillId="9" borderId="77" xfId="0" applyFont="1" applyFill="1" applyBorder="1" applyAlignment="1">
      <alignment horizontal="center" vertical="center" wrapText="1" readingOrder="1"/>
    </xf>
    <xf numFmtId="0" fontId="35" fillId="9" borderId="14" xfId="0" applyFont="1" applyFill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35" fillId="10" borderId="14" xfId="0" applyFont="1" applyFill="1" applyBorder="1" applyAlignment="1">
      <alignment horizontal="left" vertical="center"/>
    </xf>
    <xf numFmtId="0" fontId="34" fillId="11" borderId="1" xfId="0" applyFont="1" applyFill="1" applyBorder="1" applyAlignment="1">
      <alignment horizontal="left" vertical="center" wrapText="1"/>
    </xf>
    <xf numFmtId="0" fontId="37" fillId="11" borderId="77" xfId="0" applyFont="1" applyFill="1" applyBorder="1" applyAlignment="1">
      <alignment horizontal="center" vertical="center" wrapText="1" readingOrder="1"/>
    </xf>
    <xf numFmtId="0" fontId="35" fillId="11" borderId="14" xfId="0" applyFont="1" applyFill="1" applyBorder="1" applyAlignment="1">
      <alignment horizontal="left" vertical="center"/>
    </xf>
    <xf numFmtId="0" fontId="35" fillId="12" borderId="14" xfId="0" applyFont="1" applyFill="1" applyBorder="1" applyAlignment="1">
      <alignment horizontal="left" vertical="center"/>
    </xf>
    <xf numFmtId="0" fontId="36" fillId="0" borderId="2" xfId="0" applyFont="1" applyBorder="1" applyAlignment="1">
      <alignment horizontal="center" vertical="center" wrapText="1" readingOrder="1"/>
    </xf>
    <xf numFmtId="0" fontId="32" fillId="0" borderId="37" xfId="0" applyFont="1" applyBorder="1" applyAlignment="1">
      <alignment horizontal="center" vertical="top"/>
    </xf>
    <xf numFmtId="0" fontId="27" fillId="22" borderId="115" xfId="0" applyFont="1" applyFill="1" applyBorder="1" applyAlignment="1">
      <alignment horizontal="center" vertical="center" wrapText="1"/>
    </xf>
    <xf numFmtId="0" fontId="27" fillId="22" borderId="116" xfId="0" applyFont="1" applyFill="1" applyBorder="1" applyAlignment="1">
      <alignment horizontal="center" vertical="center" wrapText="1"/>
    </xf>
    <xf numFmtId="0" fontId="27" fillId="22" borderId="117" xfId="0" applyFont="1" applyFill="1" applyBorder="1" applyAlignment="1">
      <alignment horizontal="center" vertical="center" wrapText="1"/>
    </xf>
    <xf numFmtId="0" fontId="27" fillId="22" borderId="116" xfId="0" applyFont="1" applyFill="1" applyBorder="1" applyAlignment="1">
      <alignment horizontal="center" vertical="center"/>
    </xf>
    <xf numFmtId="0" fontId="27" fillId="22" borderId="119" xfId="0" applyFont="1" applyFill="1" applyBorder="1" applyAlignment="1">
      <alignment horizontal="center" vertical="center" wrapText="1"/>
    </xf>
    <xf numFmtId="0" fontId="27" fillId="22" borderId="87" xfId="0" applyFont="1" applyFill="1" applyBorder="1" applyAlignment="1">
      <alignment horizontal="center" vertical="center" wrapText="1"/>
    </xf>
    <xf numFmtId="0" fontId="27" fillId="22" borderId="121" xfId="0" applyFont="1" applyFill="1" applyBorder="1" applyAlignment="1">
      <alignment horizontal="center" vertical="center" wrapText="1"/>
    </xf>
    <xf numFmtId="0" fontId="27" fillId="22" borderId="122" xfId="0" applyFont="1" applyFill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165" fontId="15" fillId="25" borderId="64" xfId="2" applyNumberFormat="1" applyFont="1" applyFill="1" applyBorder="1" applyAlignment="1">
      <alignment horizontal="center" vertical="center"/>
    </xf>
    <xf numFmtId="1" fontId="15" fillId="25" borderId="63" xfId="2" applyNumberFormat="1" applyFont="1" applyFill="1" applyBorder="1" applyAlignment="1">
      <alignment horizontal="center" vertical="center"/>
    </xf>
    <xf numFmtId="1" fontId="15" fillId="25" borderId="64" xfId="2" applyNumberFormat="1" applyFont="1" applyFill="1" applyBorder="1" applyAlignment="1">
      <alignment horizontal="center" vertical="center"/>
    </xf>
    <xf numFmtId="165" fontId="15" fillId="25" borderId="20" xfId="2" applyNumberFormat="1" applyFont="1" applyFill="1" applyBorder="1" applyAlignment="1">
      <alignment horizontal="center" vertical="center"/>
    </xf>
    <xf numFmtId="1" fontId="16" fillId="25" borderId="20" xfId="0" applyNumberFormat="1" applyFont="1" applyFill="1" applyBorder="1" applyAlignment="1">
      <alignment horizontal="center" vertical="center"/>
    </xf>
    <xf numFmtId="164" fontId="5" fillId="29" borderId="82" xfId="0" applyNumberFormat="1" applyFont="1" applyFill="1" applyBorder="1" applyAlignment="1">
      <alignment horizontal="center"/>
    </xf>
    <xf numFmtId="164" fontId="5" fillId="29" borderId="34" xfId="0" applyNumberFormat="1" applyFont="1" applyFill="1" applyBorder="1" applyAlignment="1">
      <alignment horizontal="center"/>
    </xf>
    <xf numFmtId="164" fontId="5" fillId="29" borderId="65" xfId="0" applyNumberFormat="1" applyFont="1" applyFill="1" applyBorder="1" applyAlignment="1">
      <alignment horizontal="center"/>
    </xf>
    <xf numFmtId="0" fontId="0" fillId="16" borderId="118" xfId="0" applyFill="1" applyBorder="1"/>
    <xf numFmtId="0" fontId="11" fillId="30" borderId="19" xfId="0" applyFont="1" applyFill="1" applyBorder="1" applyAlignment="1">
      <alignment horizontal="center" vertical="center" wrapText="1"/>
    </xf>
    <xf numFmtId="0" fontId="11" fillId="30" borderId="18" xfId="0" applyFont="1" applyFill="1" applyBorder="1" applyAlignment="1">
      <alignment horizontal="center" vertical="center" wrapText="1"/>
    </xf>
    <xf numFmtId="0" fontId="11" fillId="30" borderId="96" xfId="0" applyFont="1" applyFill="1" applyBorder="1" applyAlignment="1">
      <alignment horizontal="center" vertical="center" wrapText="1"/>
    </xf>
    <xf numFmtId="0" fontId="11" fillId="30" borderId="25" xfId="0" applyFont="1" applyFill="1" applyBorder="1" applyAlignment="1">
      <alignment horizontal="center" vertical="center" wrapText="1"/>
    </xf>
    <xf numFmtId="0" fontId="11" fillId="30" borderId="17" xfId="0" applyFont="1" applyFill="1" applyBorder="1" applyAlignment="1">
      <alignment horizontal="center" vertical="center" wrapText="1"/>
    </xf>
    <xf numFmtId="0" fontId="11" fillId="30" borderId="15" xfId="0" applyFont="1" applyFill="1" applyBorder="1" applyAlignment="1">
      <alignment horizontal="center" vertical="center" wrapText="1"/>
    </xf>
    <xf numFmtId="0" fontId="11" fillId="30" borderId="99" xfId="0" applyFont="1" applyFill="1" applyBorder="1" applyAlignment="1">
      <alignment horizontal="center" vertical="center" wrapText="1"/>
    </xf>
    <xf numFmtId="0" fontId="11" fillId="30" borderId="95" xfId="0" applyFont="1" applyFill="1" applyBorder="1" applyAlignment="1">
      <alignment horizontal="center" vertical="center" wrapText="1"/>
    </xf>
    <xf numFmtId="0" fontId="11" fillId="30" borderId="91" xfId="0" applyFont="1" applyFill="1" applyBorder="1" applyAlignment="1">
      <alignment horizontal="center" vertical="center" wrapText="1"/>
    </xf>
    <xf numFmtId="0" fontId="11" fillId="30" borderId="92" xfId="0" applyFont="1" applyFill="1" applyBorder="1" applyAlignment="1">
      <alignment horizontal="center" vertical="center" wrapText="1"/>
    </xf>
    <xf numFmtId="0" fontId="11" fillId="30" borderId="27" xfId="0" applyFont="1" applyFill="1" applyBorder="1" applyAlignment="1">
      <alignment horizontal="center" vertical="center" wrapText="1"/>
    </xf>
    <xf numFmtId="0" fontId="11" fillId="27" borderId="93" xfId="0" applyFont="1" applyFill="1" applyBorder="1" applyAlignment="1">
      <alignment horizontal="center"/>
    </xf>
    <xf numFmtId="0" fontId="10" fillId="27" borderId="20" xfId="0" applyFont="1" applyFill="1" applyBorder="1" applyAlignment="1">
      <alignment horizontal="center"/>
    </xf>
    <xf numFmtId="0" fontId="11" fillId="27" borderId="20" xfId="0" applyFont="1" applyFill="1" applyBorder="1" applyAlignment="1">
      <alignment horizontal="center"/>
    </xf>
    <xf numFmtId="0" fontId="11" fillId="27" borderId="8" xfId="0" applyFont="1" applyFill="1" applyBorder="1" applyAlignment="1">
      <alignment horizontal="center"/>
    </xf>
    <xf numFmtId="0" fontId="11" fillId="27" borderId="102" xfId="0" applyFont="1" applyFill="1" applyBorder="1" applyAlignment="1">
      <alignment horizontal="center"/>
    </xf>
    <xf numFmtId="0" fontId="11" fillId="30" borderId="22" xfId="0" applyFont="1" applyFill="1" applyBorder="1" applyAlignment="1">
      <alignment horizontal="center" vertical="center" wrapText="1"/>
    </xf>
    <xf numFmtId="0" fontId="11" fillId="30" borderId="24" xfId="0" applyFont="1" applyFill="1" applyBorder="1" applyAlignment="1">
      <alignment horizontal="center" vertical="center" wrapText="1"/>
    </xf>
    <xf numFmtId="0" fontId="41" fillId="29" borderId="1" xfId="0" applyFont="1" applyFill="1" applyBorder="1" applyAlignment="1">
      <alignment horizontal="center"/>
    </xf>
    <xf numFmtId="0" fontId="18" fillId="27" borderId="20" xfId="0" applyFont="1" applyFill="1" applyBorder="1" applyAlignment="1">
      <alignment vertical="center" wrapText="1"/>
    </xf>
    <xf numFmtId="0" fontId="27" fillId="22" borderId="128" xfId="0" applyFont="1" applyFill="1" applyBorder="1" applyAlignment="1">
      <alignment horizontal="center" vertical="center" wrapText="1"/>
    </xf>
    <xf numFmtId="164" fontId="5" fillId="29" borderId="85" xfId="0" applyNumberFormat="1" applyFont="1" applyFill="1" applyBorder="1" applyAlignment="1">
      <alignment horizontal="center"/>
    </xf>
    <xf numFmtId="164" fontId="4" fillId="16" borderId="0" xfId="0" applyNumberFormat="1" applyFont="1" applyFill="1" applyAlignment="1">
      <alignment horizontal="center"/>
    </xf>
    <xf numFmtId="0" fontId="33" fillId="15" borderId="0" xfId="0" applyFont="1" applyFill="1" applyAlignment="1">
      <alignment horizontal="left"/>
    </xf>
    <xf numFmtId="0" fontId="27" fillId="22" borderId="131" xfId="0" applyFont="1" applyFill="1" applyBorder="1" applyAlignment="1">
      <alignment horizontal="center" vertical="center" wrapText="1"/>
    </xf>
    <xf numFmtId="1" fontId="15" fillId="25" borderId="132" xfId="2" applyNumberFormat="1" applyFont="1" applyFill="1" applyBorder="1" applyAlignment="1">
      <alignment horizontal="center" vertical="center"/>
    </xf>
    <xf numFmtId="1" fontId="16" fillId="25" borderId="26" xfId="0" applyNumberFormat="1" applyFont="1" applyFill="1" applyBorder="1" applyAlignment="1">
      <alignment horizontal="center" vertical="center"/>
    </xf>
    <xf numFmtId="1" fontId="0" fillId="0" borderId="56" xfId="2" applyNumberFormat="1" applyFont="1" applyFill="1" applyBorder="1" applyAlignment="1" applyProtection="1">
      <alignment horizontal="center" vertical="center"/>
      <protection locked="0"/>
    </xf>
    <xf numFmtId="1" fontId="0" fillId="0" borderId="120" xfId="2" applyNumberFormat="1" applyFont="1" applyFill="1" applyBorder="1" applyAlignment="1" applyProtection="1">
      <alignment horizontal="center" vertical="center"/>
      <protection locked="0"/>
    </xf>
    <xf numFmtId="1" fontId="0" fillId="0" borderId="34" xfId="2" applyNumberFormat="1" applyFont="1" applyFill="1" applyBorder="1" applyAlignment="1" applyProtection="1">
      <alignment horizontal="center" vertical="center"/>
      <protection locked="0"/>
    </xf>
    <xf numFmtId="1" fontId="0" fillId="0" borderId="82" xfId="2" applyNumberFormat="1" applyFont="1" applyFill="1" applyBorder="1" applyAlignment="1" applyProtection="1">
      <alignment horizontal="center" vertical="center"/>
      <protection locked="0"/>
    </xf>
    <xf numFmtId="1" fontId="0" fillId="0" borderId="58" xfId="2" applyNumberFormat="1" applyFont="1" applyFill="1" applyBorder="1" applyAlignment="1" applyProtection="1">
      <alignment horizontal="center" vertical="center"/>
      <protection locked="0"/>
    </xf>
    <xf numFmtId="1" fontId="0" fillId="0" borderId="83" xfId="2" applyNumberFormat="1" applyFont="1" applyFill="1" applyBorder="1" applyAlignment="1" applyProtection="1">
      <alignment horizontal="center" vertical="center"/>
      <protection locked="0"/>
    </xf>
    <xf numFmtId="1" fontId="0" fillId="0" borderId="84" xfId="2" applyNumberFormat="1" applyFont="1" applyFill="1" applyBorder="1" applyAlignment="1" applyProtection="1">
      <alignment horizontal="center" vertical="center"/>
      <protection locked="0"/>
    </xf>
    <xf numFmtId="0" fontId="0" fillId="16" borderId="135" xfId="0" applyFill="1" applyBorder="1" applyAlignment="1">
      <alignment horizontal="center" vertical="center"/>
    </xf>
    <xf numFmtId="0" fontId="15" fillId="27" borderId="54" xfId="0" applyFont="1" applyFill="1" applyBorder="1" applyAlignment="1">
      <alignment horizontal="center" vertical="center"/>
    </xf>
    <xf numFmtId="0" fontId="15" fillId="27" borderId="51" xfId="0" applyFont="1" applyFill="1" applyBorder="1" applyAlignment="1">
      <alignment horizontal="center" vertical="center"/>
    </xf>
    <xf numFmtId="0" fontId="15" fillId="27" borderId="52" xfId="0" applyFont="1" applyFill="1" applyBorder="1" applyAlignment="1">
      <alignment horizontal="center" vertical="center"/>
    </xf>
    <xf numFmtId="0" fontId="15" fillId="27" borderId="48" xfId="0" applyFont="1" applyFill="1" applyBorder="1" applyAlignment="1">
      <alignment horizontal="center" vertical="center"/>
    </xf>
    <xf numFmtId="1" fontId="15" fillId="27" borderId="48" xfId="0" applyNumberFormat="1" applyFont="1" applyFill="1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31" fillId="22" borderId="58" xfId="0" applyFont="1" applyFill="1" applyBorder="1" applyAlignment="1">
      <alignment horizontal="center" vertical="center" wrapText="1"/>
    </xf>
    <xf numFmtId="164" fontId="5" fillId="0" borderId="90" xfId="0" applyNumberFormat="1" applyFont="1" applyBorder="1" applyAlignment="1">
      <alignment horizontal="center"/>
    </xf>
    <xf numFmtId="0" fontId="4" fillId="29" borderId="59" xfId="0" applyFont="1" applyFill="1" applyBorder="1" applyAlignment="1">
      <alignment horizontal="center"/>
    </xf>
    <xf numFmtId="0" fontId="4" fillId="29" borderId="60" xfId="0" applyFont="1" applyFill="1" applyBorder="1" applyAlignment="1">
      <alignment horizontal="center"/>
    </xf>
    <xf numFmtId="164" fontId="4" fillId="29" borderId="64" xfId="0" applyNumberFormat="1" applyFont="1" applyFill="1" applyBorder="1" applyAlignment="1">
      <alignment horizontal="center"/>
    </xf>
    <xf numFmtId="164" fontId="4" fillId="29" borderId="63" xfId="0" applyNumberFormat="1" applyFont="1" applyFill="1" applyBorder="1" applyAlignment="1">
      <alignment horizontal="center"/>
    </xf>
    <xf numFmtId="164" fontId="4" fillId="29" borderId="20" xfId="0" applyNumberFormat="1" applyFont="1" applyFill="1" applyBorder="1" applyAlignment="1">
      <alignment horizontal="center"/>
    </xf>
    <xf numFmtId="164" fontId="5" fillId="29" borderId="20" xfId="0" applyNumberFormat="1" applyFont="1" applyFill="1" applyBorder="1" applyAlignment="1">
      <alignment horizontal="center"/>
    </xf>
    <xf numFmtId="0" fontId="31" fillId="22" borderId="90" xfId="0" applyFont="1" applyFill="1" applyBorder="1" applyAlignment="1">
      <alignment horizontal="center" vertical="center" wrapText="1"/>
    </xf>
    <xf numFmtId="164" fontId="5" fillId="0" borderId="58" xfId="0" applyNumberFormat="1" applyFont="1" applyBorder="1" applyAlignment="1">
      <alignment horizontal="center"/>
    </xf>
    <xf numFmtId="164" fontId="4" fillId="29" borderId="62" xfId="0" applyNumberFormat="1" applyFont="1" applyFill="1" applyBorder="1" applyAlignment="1">
      <alignment horizontal="center"/>
    </xf>
    <xf numFmtId="0" fontId="34" fillId="2" borderId="138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/>
    </xf>
    <xf numFmtId="0" fontId="0" fillId="0" borderId="130" xfId="0" applyBorder="1" applyAlignment="1">
      <alignment horizontal="center" vertical="center"/>
    </xf>
    <xf numFmtId="0" fontId="17" fillId="21" borderId="113" xfId="0" applyFont="1" applyFill="1" applyBorder="1" applyAlignment="1">
      <alignment horizontal="center" vertical="center"/>
    </xf>
    <xf numFmtId="0" fontId="17" fillId="21" borderId="114" xfId="0" applyFont="1" applyFill="1" applyBorder="1" applyAlignment="1">
      <alignment horizontal="center" vertical="center"/>
    </xf>
    <xf numFmtId="0" fontId="4" fillId="29" borderId="1" xfId="0" applyFont="1" applyFill="1" applyBorder="1" applyAlignment="1" applyProtection="1">
      <alignment horizontal="center"/>
      <protection hidden="1"/>
    </xf>
    <xf numFmtId="0" fontId="5" fillId="29" borderId="1" xfId="0" applyFont="1" applyFill="1" applyBorder="1" applyAlignment="1" applyProtection="1">
      <alignment horizontal="center"/>
      <protection hidden="1"/>
    </xf>
    <xf numFmtId="0" fontId="11" fillId="0" borderId="19" xfId="0" applyFont="1" applyBorder="1" applyAlignment="1" applyProtection="1">
      <alignment horizontal="center" vertical="center" readingOrder="1"/>
      <protection locked="0"/>
    </xf>
    <xf numFmtId="0" fontId="11" fillId="0" borderId="45" xfId="0" applyFont="1" applyBorder="1" applyAlignment="1" applyProtection="1">
      <alignment horizontal="center" vertical="center" readingOrder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 readingOrder="1"/>
      <protection locked="0"/>
    </xf>
    <xf numFmtId="0" fontId="10" fillId="0" borderId="12" xfId="0" applyFont="1" applyBorder="1" applyAlignment="1" applyProtection="1">
      <alignment horizontal="center" vertical="center" wrapText="1" readingOrder="1"/>
      <protection locked="0"/>
    </xf>
    <xf numFmtId="0" fontId="10" fillId="0" borderId="27" xfId="0" applyFont="1" applyBorder="1" applyAlignment="1" applyProtection="1">
      <alignment horizontal="center" vertical="center" wrapText="1" readingOrder="1"/>
      <protection locked="0"/>
    </xf>
    <xf numFmtId="0" fontId="10" fillId="0" borderId="91" xfId="0" applyFont="1" applyBorder="1" applyAlignment="1" applyProtection="1">
      <alignment horizontal="center" vertical="center" wrapText="1" readingOrder="1"/>
      <protection locked="0"/>
    </xf>
    <xf numFmtId="0" fontId="10" fillId="0" borderId="14" xfId="0" applyFont="1" applyBorder="1" applyAlignment="1" applyProtection="1">
      <alignment horizontal="center" vertical="center" wrapText="1" readingOrder="1"/>
      <protection locked="0"/>
    </xf>
    <xf numFmtId="0" fontId="10" fillId="0" borderId="2" xfId="0" applyFont="1" applyBorder="1" applyAlignment="1" applyProtection="1">
      <alignment horizontal="center" vertical="center" wrapText="1" readingOrder="1"/>
      <protection locked="0"/>
    </xf>
    <xf numFmtId="0" fontId="10" fillId="0" borderId="82" xfId="0" applyFont="1" applyBorder="1" applyAlignment="1" applyProtection="1">
      <alignment horizontal="center" vertical="center" wrapText="1"/>
      <protection locked="0"/>
    </xf>
    <xf numFmtId="0" fontId="10" fillId="0" borderId="92" xfId="0" applyFont="1" applyBorder="1" applyAlignment="1" applyProtection="1">
      <alignment horizontal="center" vertical="center" wrapText="1" readingOrder="1"/>
      <protection locked="0"/>
    </xf>
    <xf numFmtId="0" fontId="10" fillId="0" borderId="4" xfId="0" applyFont="1" applyBorder="1" applyAlignment="1" applyProtection="1">
      <alignment horizontal="center" vertical="center" wrapText="1" readingOrder="1"/>
      <protection locked="0"/>
    </xf>
    <xf numFmtId="0" fontId="11" fillId="0" borderId="17" xfId="0" applyFont="1" applyBorder="1" applyAlignment="1" applyProtection="1">
      <alignment horizontal="center" vertical="center" wrapText="1" readingOrder="1"/>
      <protection locked="0"/>
    </xf>
    <xf numFmtId="0" fontId="11" fillId="0" borderId="16" xfId="0" applyFont="1" applyBorder="1" applyAlignment="1" applyProtection="1">
      <alignment horizontal="center" vertical="center" wrapText="1" readingOrder="1"/>
      <protection locked="0"/>
    </xf>
    <xf numFmtId="0" fontId="11" fillId="0" borderId="95" xfId="0" applyFont="1" applyBorder="1" applyAlignment="1" applyProtection="1">
      <alignment horizontal="center" vertical="center" wrapText="1" readingOrder="1"/>
      <protection locked="0"/>
    </xf>
    <xf numFmtId="0" fontId="10" fillId="0" borderId="103" xfId="0" applyFont="1" applyBorder="1" applyAlignment="1" applyProtection="1">
      <alignment horizontal="center" vertical="center" wrapText="1" readingOrder="1"/>
      <protection locked="0"/>
    </xf>
    <xf numFmtId="0" fontId="11" fillId="0" borderId="104" xfId="0" applyFont="1" applyBorder="1" applyAlignment="1" applyProtection="1">
      <alignment horizontal="center" vertical="center" wrapText="1" readingOrder="1"/>
      <protection locked="0"/>
    </xf>
    <xf numFmtId="0" fontId="10" fillId="0" borderId="105" xfId="0" applyFont="1" applyBorder="1" applyAlignment="1" applyProtection="1">
      <alignment horizontal="center" vertical="center" wrapText="1" readingOrder="1"/>
      <protection locked="0"/>
    </xf>
    <xf numFmtId="0" fontId="10" fillId="0" borderId="6" xfId="0" applyFont="1" applyBorder="1" applyAlignment="1" applyProtection="1">
      <alignment horizontal="center" vertical="center" wrapText="1" readingOrder="1"/>
      <protection locked="0"/>
    </xf>
    <xf numFmtId="0" fontId="10" fillId="0" borderId="5" xfId="0" applyFont="1" applyBorder="1" applyAlignment="1" applyProtection="1">
      <alignment horizontal="center" vertical="center" wrapText="1" readingOrder="1"/>
      <protection locked="0"/>
    </xf>
    <xf numFmtId="0" fontId="10" fillId="0" borderId="106" xfId="0" applyFont="1" applyBorder="1" applyAlignment="1" applyProtection="1">
      <alignment horizontal="center" vertical="center" wrapText="1" readingOrder="1"/>
      <protection locked="0"/>
    </xf>
    <xf numFmtId="0" fontId="11" fillId="0" borderId="22" xfId="0" applyFont="1" applyBorder="1" applyAlignment="1" applyProtection="1">
      <alignment horizontal="center" vertical="center" wrapText="1" readingOrder="1"/>
      <protection locked="0"/>
    </xf>
    <xf numFmtId="0" fontId="11" fillId="0" borderId="23" xfId="0" applyFont="1" applyBorder="1" applyAlignment="1" applyProtection="1">
      <alignment horizontal="center" vertical="center" wrapText="1" readingOrder="1"/>
      <protection locked="0"/>
    </xf>
    <xf numFmtId="0" fontId="11" fillId="0" borderId="107" xfId="0" applyFont="1" applyBorder="1" applyAlignment="1" applyProtection="1">
      <alignment horizontal="center" vertical="center" wrapText="1" readingOrder="1"/>
      <protection locked="0"/>
    </xf>
    <xf numFmtId="0" fontId="10" fillId="0" borderId="14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10" fillId="0" borderId="103" xfId="0" applyFont="1" applyBorder="1" applyAlignment="1" applyProtection="1">
      <alignment horizontal="center"/>
      <protection locked="0"/>
    </xf>
    <xf numFmtId="0" fontId="14" fillId="0" borderId="103" xfId="0" applyFont="1" applyBorder="1" applyAlignment="1" applyProtection="1">
      <alignment horizontal="center" vertical="center" wrapText="1" readingOrder="1"/>
      <protection locked="0"/>
    </xf>
    <xf numFmtId="0" fontId="10" fillId="0" borderId="108" xfId="0" applyFont="1" applyBorder="1" applyAlignment="1" applyProtection="1">
      <alignment horizontal="center" vertical="center" wrapText="1" readingOrder="1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109" xfId="0" applyFont="1" applyBorder="1" applyAlignment="1" applyProtection="1">
      <alignment horizontal="center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97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0" fillId="0" borderId="98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1" fillId="0" borderId="98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00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0" fillId="0" borderId="94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0" fillId="0" borderId="101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/>
      <protection locked="0"/>
    </xf>
    <xf numFmtId="0" fontId="10" fillId="0" borderId="42" xfId="0" applyFont="1" applyBorder="1" applyAlignment="1" applyProtection="1">
      <alignment horizontal="center"/>
      <protection locked="0"/>
    </xf>
    <xf numFmtId="0" fontId="10" fillId="0" borderId="31" xfId="0" applyFont="1" applyBorder="1" applyAlignment="1" applyProtection="1">
      <alignment horizontal="center" vertical="center" wrapText="1"/>
      <protection locked="0"/>
    </xf>
    <xf numFmtId="0" fontId="10" fillId="0" borderId="43" xfId="0" applyFont="1" applyBorder="1" applyAlignment="1" applyProtection="1">
      <alignment horizontal="center"/>
      <protection locked="0"/>
    </xf>
    <xf numFmtId="0" fontId="10" fillId="0" borderId="41" xfId="0" applyFont="1" applyBorder="1" applyAlignment="1" applyProtection="1">
      <alignment horizontal="center"/>
      <protection locked="0"/>
    </xf>
    <xf numFmtId="0" fontId="10" fillId="0" borderId="32" xfId="0" applyFont="1" applyBorder="1" applyAlignment="1" applyProtection="1">
      <alignment horizontal="center"/>
      <protection locked="0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horizontal="center"/>
      <protection locked="0"/>
    </xf>
    <xf numFmtId="0" fontId="10" fillId="0" borderId="44" xfId="0" applyFont="1" applyBorder="1" applyAlignment="1" applyProtection="1">
      <alignment horizontal="center"/>
      <protection locked="0"/>
    </xf>
    <xf numFmtId="0" fontId="11" fillId="0" borderId="36" xfId="0" applyFont="1" applyBorder="1" applyAlignment="1" applyProtection="1">
      <alignment horizontal="left" vertical="center" wrapText="1" readingOrder="1"/>
      <protection locked="0"/>
    </xf>
    <xf numFmtId="0" fontId="10" fillId="0" borderId="12" xfId="0" applyFont="1" applyBorder="1" applyAlignment="1" applyProtection="1">
      <alignment horizontal="left" vertical="center" wrapText="1" readingOrder="1"/>
      <protection locked="0"/>
    </xf>
    <xf numFmtId="0" fontId="10" fillId="0" borderId="4" xfId="0" applyFont="1" applyBorder="1" applyAlignment="1" applyProtection="1">
      <alignment horizontal="left" vertical="center" wrapText="1" readingOrder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1" fillId="0" borderId="16" xfId="0" applyFont="1" applyBorder="1" applyAlignment="1" applyProtection="1">
      <alignment horizontal="left" vertical="center" wrapText="1" readingOrder="1"/>
      <protection locked="0"/>
    </xf>
    <xf numFmtId="0" fontId="10" fillId="0" borderId="12" xfId="0" applyFont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11" fillId="0" borderId="16" xfId="0" applyFont="1" applyBorder="1" applyAlignment="1" applyProtection="1">
      <alignment horizontal="left" vertical="top" wrapText="1" readingOrder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1" fillId="0" borderId="21" xfId="0" applyFont="1" applyBorder="1" applyAlignment="1" applyProtection="1">
      <alignment horizontal="left" vertical="top" wrapText="1" readingOrder="1"/>
      <protection locked="0"/>
    </xf>
    <xf numFmtId="0" fontId="2" fillId="0" borderId="37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44" fontId="2" fillId="15" borderId="37" xfId="2" applyFont="1" applyFill="1" applyBorder="1" applyAlignment="1">
      <alignment horizontal="center" vertical="center"/>
    </xf>
    <xf numFmtId="44" fontId="2" fillId="16" borderId="53" xfId="2" applyFont="1" applyFill="1" applyBorder="1" applyAlignment="1">
      <alignment horizontal="center" vertical="center"/>
    </xf>
    <xf numFmtId="44" fontId="2" fillId="16" borderId="0" xfId="2" applyFont="1" applyFill="1" applyBorder="1" applyAlignment="1">
      <alignment horizontal="center" vertical="center"/>
    </xf>
    <xf numFmtId="44" fontId="2" fillId="15" borderId="29" xfId="2" applyFont="1" applyFill="1" applyBorder="1" applyAlignment="1">
      <alignment horizontal="center" vertical="center"/>
    </xf>
    <xf numFmtId="44" fontId="2" fillId="15" borderId="35" xfId="2" applyFont="1" applyFill="1" applyBorder="1" applyAlignment="1">
      <alignment horizontal="center" vertical="center"/>
    </xf>
    <xf numFmtId="44" fontId="2" fillId="16" borderId="61" xfId="2" applyFont="1" applyFill="1" applyBorder="1" applyAlignment="1">
      <alignment horizontal="center" vertical="center"/>
    </xf>
    <xf numFmtId="44" fontId="2" fillId="16" borderId="62" xfId="2" applyFont="1" applyFill="1" applyBorder="1" applyAlignment="1">
      <alignment horizontal="center" vertical="center"/>
    </xf>
    <xf numFmtId="44" fontId="2" fillId="15" borderId="37" xfId="0" applyNumberFormat="1" applyFont="1" applyFill="1" applyBorder="1" applyAlignment="1">
      <alignment horizontal="center" vertical="center"/>
    </xf>
    <xf numFmtId="44" fontId="2" fillId="15" borderId="29" xfId="0" applyNumberFormat="1" applyFont="1" applyFill="1" applyBorder="1" applyAlignment="1">
      <alignment horizontal="center" vertical="center"/>
    </xf>
    <xf numFmtId="44" fontId="2" fillId="15" borderId="35" xfId="0" applyNumberFormat="1" applyFont="1" applyFill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35" fillId="3" borderId="1" xfId="0" applyFont="1" applyFill="1" applyBorder="1"/>
    <xf numFmtId="0" fontId="35" fillId="9" borderId="1" xfId="0" applyFont="1" applyFill="1" applyBorder="1" applyAlignment="1">
      <alignment horizontal="left" vertical="center"/>
    </xf>
    <xf numFmtId="0" fontId="35" fillId="10" borderId="1" xfId="0" applyFont="1" applyFill="1" applyBorder="1" applyAlignment="1">
      <alignment horizontal="left" vertical="center"/>
    </xf>
    <xf numFmtId="0" fontId="21" fillId="0" borderId="1" xfId="0" applyFont="1" applyBorder="1"/>
    <xf numFmtId="0" fontId="35" fillId="11" borderId="1" xfId="0" applyFont="1" applyFill="1" applyBorder="1" applyAlignment="1">
      <alignment horizontal="left" vertical="center"/>
    </xf>
    <xf numFmtId="0" fontId="35" fillId="12" borderId="1" xfId="0" applyFont="1" applyFill="1" applyBorder="1" applyAlignment="1">
      <alignment horizontal="left" vertical="center"/>
    </xf>
    <xf numFmtId="0" fontId="38" fillId="12" borderId="1" xfId="0" applyFont="1" applyFill="1" applyBorder="1" applyAlignment="1">
      <alignment horizontal="left" vertical="center"/>
    </xf>
    <xf numFmtId="0" fontId="34" fillId="3" borderId="139" xfId="0" applyFont="1" applyFill="1" applyBorder="1" applyAlignment="1">
      <alignment horizontal="center" vertical="center" wrapText="1"/>
    </xf>
    <xf numFmtId="0" fontId="36" fillId="0" borderId="140" xfId="0" applyFont="1" applyBorder="1" applyAlignment="1">
      <alignment horizontal="center" vertical="center" wrapText="1"/>
    </xf>
    <xf numFmtId="0" fontId="34" fillId="5" borderId="140" xfId="0" applyFont="1" applyFill="1" applyBorder="1" applyAlignment="1">
      <alignment horizontal="center" vertical="center" wrapText="1" readingOrder="1"/>
    </xf>
    <xf numFmtId="0" fontId="36" fillId="0" borderId="140" xfId="0" applyFont="1" applyBorder="1" applyAlignment="1">
      <alignment horizontal="center" vertical="center" wrapText="1" readingOrder="1"/>
    </xf>
    <xf numFmtId="0" fontId="34" fillId="7" borderId="140" xfId="0" applyFont="1" applyFill="1" applyBorder="1" applyAlignment="1">
      <alignment horizontal="center" vertical="center" wrapText="1" readingOrder="1"/>
    </xf>
    <xf numFmtId="0" fontId="37" fillId="9" borderId="140" xfId="0" applyFont="1" applyFill="1" applyBorder="1" applyAlignment="1">
      <alignment horizontal="center" vertical="center" wrapText="1" readingOrder="1"/>
    </xf>
    <xf numFmtId="0" fontId="37" fillId="11" borderId="140" xfId="0" applyFont="1" applyFill="1" applyBorder="1" applyAlignment="1">
      <alignment horizontal="center" vertical="center" wrapText="1" readingOrder="1"/>
    </xf>
    <xf numFmtId="17" fontId="42" fillId="0" borderId="35" xfId="0" applyNumberFormat="1" applyFont="1" applyBorder="1" applyAlignment="1">
      <alignment horizontal="center"/>
    </xf>
    <xf numFmtId="0" fontId="35" fillId="3" borderId="14" xfId="0" applyFont="1" applyFill="1" applyBorder="1"/>
    <xf numFmtId="0" fontId="38" fillId="0" borderId="14" xfId="0" applyFont="1" applyBorder="1" applyAlignment="1">
      <alignment horizontal="left" vertical="center"/>
    </xf>
    <xf numFmtId="0" fontId="35" fillId="3" borderId="141" xfId="0" applyFont="1" applyFill="1" applyBorder="1"/>
    <xf numFmtId="0" fontId="35" fillId="4" borderId="141" xfId="0" applyFont="1" applyFill="1" applyBorder="1" applyAlignment="1">
      <alignment horizontal="left" vertical="center"/>
    </xf>
    <xf numFmtId="0" fontId="35" fillId="5" borderId="141" xfId="0" applyFont="1" applyFill="1" applyBorder="1" applyAlignment="1">
      <alignment horizontal="left" vertical="center"/>
    </xf>
    <xf numFmtId="0" fontId="35" fillId="6" borderId="141" xfId="0" applyFont="1" applyFill="1" applyBorder="1" applyAlignment="1">
      <alignment horizontal="left" vertical="center"/>
    </xf>
    <xf numFmtId="0" fontId="35" fillId="0" borderId="141" xfId="0" applyFont="1" applyBorder="1" applyAlignment="1">
      <alignment horizontal="left" vertical="center"/>
    </xf>
    <xf numFmtId="0" fontId="35" fillId="7" borderId="141" xfId="0" applyFont="1" applyFill="1" applyBorder="1" applyAlignment="1">
      <alignment horizontal="left" vertical="center"/>
    </xf>
    <xf numFmtId="0" fontId="35" fillId="8" borderId="141" xfId="0" applyFont="1" applyFill="1" applyBorder="1" applyAlignment="1">
      <alignment horizontal="left" vertical="center"/>
    </xf>
    <xf numFmtId="0" fontId="35" fillId="9" borderId="141" xfId="0" applyFont="1" applyFill="1" applyBorder="1" applyAlignment="1">
      <alignment horizontal="left" vertical="center"/>
    </xf>
    <xf numFmtId="0" fontId="35" fillId="10" borderId="141" xfId="0" applyFont="1" applyFill="1" applyBorder="1" applyAlignment="1">
      <alignment horizontal="left" vertical="center"/>
    </xf>
    <xf numFmtId="0" fontId="21" fillId="0" borderId="141" xfId="0" applyFont="1" applyBorder="1"/>
    <xf numFmtId="0" fontId="35" fillId="11" borderId="141" xfId="0" applyFont="1" applyFill="1" applyBorder="1" applyAlignment="1">
      <alignment horizontal="left" vertical="center"/>
    </xf>
    <xf numFmtId="0" fontId="35" fillId="12" borderId="141" xfId="0" applyFont="1" applyFill="1" applyBorder="1" applyAlignment="1">
      <alignment horizontal="left" vertical="center"/>
    </xf>
    <xf numFmtId="0" fontId="43" fillId="0" borderId="14" xfId="0" applyFont="1" applyBorder="1" applyAlignment="1">
      <alignment horizontal="center" vertical="center"/>
    </xf>
    <xf numFmtId="0" fontId="35" fillId="3" borderId="142" xfId="0" applyFont="1" applyFill="1" applyBorder="1"/>
    <xf numFmtId="0" fontId="35" fillId="4" borderId="142" xfId="0" applyFont="1" applyFill="1" applyBorder="1" applyAlignment="1">
      <alignment horizontal="left" vertical="center"/>
    </xf>
    <xf numFmtId="0" fontId="35" fillId="5" borderId="142" xfId="0" applyFont="1" applyFill="1" applyBorder="1" applyAlignment="1">
      <alignment horizontal="left" vertical="center"/>
    </xf>
    <xf numFmtId="0" fontId="35" fillId="6" borderId="142" xfId="0" applyFont="1" applyFill="1" applyBorder="1" applyAlignment="1">
      <alignment horizontal="left" vertical="center"/>
    </xf>
    <xf numFmtId="0" fontId="35" fillId="0" borderId="142" xfId="0" applyFont="1" applyBorder="1" applyAlignment="1">
      <alignment horizontal="left" vertical="center"/>
    </xf>
    <xf numFmtId="0" fontId="35" fillId="7" borderId="142" xfId="0" applyFont="1" applyFill="1" applyBorder="1" applyAlignment="1">
      <alignment horizontal="left" vertical="center"/>
    </xf>
    <xf numFmtId="0" fontId="35" fillId="8" borderId="142" xfId="0" applyFont="1" applyFill="1" applyBorder="1" applyAlignment="1">
      <alignment horizontal="left" vertical="center"/>
    </xf>
    <xf numFmtId="0" fontId="35" fillId="9" borderId="142" xfId="0" applyFont="1" applyFill="1" applyBorder="1" applyAlignment="1">
      <alignment horizontal="left" vertical="center"/>
    </xf>
    <xf numFmtId="0" fontId="35" fillId="10" borderId="142" xfId="0" applyFont="1" applyFill="1" applyBorder="1" applyAlignment="1">
      <alignment horizontal="left" vertical="center"/>
    </xf>
    <xf numFmtId="0" fontId="35" fillId="11" borderId="142" xfId="0" applyFont="1" applyFill="1" applyBorder="1" applyAlignment="1">
      <alignment horizontal="left" vertical="center"/>
    </xf>
    <xf numFmtId="0" fontId="35" fillId="12" borderId="142" xfId="0" applyFont="1" applyFill="1" applyBorder="1" applyAlignment="1">
      <alignment horizontal="left" vertical="center"/>
    </xf>
    <xf numFmtId="0" fontId="38" fillId="0" borderId="142" xfId="0" applyFont="1" applyBorder="1" applyAlignment="1">
      <alignment horizontal="left" vertical="center"/>
    </xf>
    <xf numFmtId="0" fontId="43" fillId="0" borderId="143" xfId="0" applyFont="1" applyBorder="1" applyAlignment="1">
      <alignment horizontal="center" vertical="center"/>
    </xf>
    <xf numFmtId="0" fontId="35" fillId="3" borderId="143" xfId="0" applyFont="1" applyFill="1" applyBorder="1"/>
    <xf numFmtId="0" fontId="35" fillId="4" borderId="143" xfId="0" applyFont="1" applyFill="1" applyBorder="1" applyAlignment="1">
      <alignment horizontal="left" vertical="center"/>
    </xf>
    <xf numFmtId="0" fontId="35" fillId="5" borderId="143" xfId="0" applyFont="1" applyFill="1" applyBorder="1" applyAlignment="1">
      <alignment horizontal="left" vertical="center"/>
    </xf>
    <xf numFmtId="0" fontId="35" fillId="6" borderId="143" xfId="0" applyFont="1" applyFill="1" applyBorder="1" applyAlignment="1">
      <alignment horizontal="left" vertical="center"/>
    </xf>
    <xf numFmtId="0" fontId="35" fillId="0" borderId="143" xfId="0" applyFont="1" applyBorder="1" applyAlignment="1">
      <alignment horizontal="left" vertical="center"/>
    </xf>
    <xf numFmtId="0" fontId="35" fillId="7" borderId="143" xfId="0" applyFont="1" applyFill="1" applyBorder="1" applyAlignment="1">
      <alignment horizontal="left" vertical="center"/>
    </xf>
    <xf numFmtId="0" fontId="35" fillId="8" borderId="143" xfId="0" applyFont="1" applyFill="1" applyBorder="1" applyAlignment="1">
      <alignment horizontal="left" vertical="center"/>
    </xf>
    <xf numFmtId="0" fontId="35" fillId="9" borderId="143" xfId="0" applyFont="1" applyFill="1" applyBorder="1" applyAlignment="1">
      <alignment horizontal="left" vertical="center"/>
    </xf>
    <xf numFmtId="0" fontId="35" fillId="10" borderId="143" xfId="0" applyFont="1" applyFill="1" applyBorder="1" applyAlignment="1">
      <alignment horizontal="left" vertical="center"/>
    </xf>
    <xf numFmtId="0" fontId="35" fillId="11" borderId="143" xfId="0" applyFont="1" applyFill="1" applyBorder="1" applyAlignment="1">
      <alignment horizontal="left" vertical="center"/>
    </xf>
    <xf numFmtId="0" fontId="35" fillId="12" borderId="143" xfId="0" applyFont="1" applyFill="1" applyBorder="1" applyAlignment="1">
      <alignment horizontal="left" vertical="center"/>
    </xf>
    <xf numFmtId="0" fontId="38" fillId="0" borderId="143" xfId="0" applyFont="1" applyBorder="1" applyAlignment="1">
      <alignment horizontal="left" vertical="center"/>
    </xf>
    <xf numFmtId="164" fontId="0" fillId="0" borderId="84" xfId="2" applyNumberFormat="1" applyFont="1" applyFill="1" applyBorder="1" applyAlignment="1" applyProtection="1">
      <alignment horizontal="center" vertical="center"/>
    </xf>
    <xf numFmtId="164" fontId="0" fillId="0" borderId="82" xfId="2" applyNumberFormat="1" applyFont="1" applyFill="1" applyBorder="1" applyAlignment="1" applyProtection="1">
      <alignment horizontal="center" vertical="center"/>
    </xf>
    <xf numFmtId="164" fontId="0" fillId="0" borderId="83" xfId="2" applyNumberFormat="1" applyFont="1" applyFill="1" applyBorder="1" applyAlignment="1" applyProtection="1">
      <alignment horizontal="center" vertical="center"/>
    </xf>
    <xf numFmtId="164" fontId="0" fillId="0" borderId="81" xfId="2" applyNumberFormat="1" applyFont="1" applyFill="1" applyBorder="1" applyAlignment="1" applyProtection="1">
      <alignment horizontal="center" vertical="center"/>
    </xf>
    <xf numFmtId="164" fontId="0" fillId="27" borderId="56" xfId="2" applyNumberFormat="1" applyFont="1" applyFill="1" applyBorder="1" applyAlignment="1">
      <alignment horizontal="center" vertical="center"/>
    </xf>
    <xf numFmtId="164" fontId="0" fillId="27" borderId="37" xfId="2" applyNumberFormat="1" applyFont="1" applyFill="1" applyBorder="1" applyAlignment="1">
      <alignment horizontal="center" vertical="center"/>
    </xf>
    <xf numFmtId="164" fontId="0" fillId="27" borderId="85" xfId="2" applyNumberFormat="1" applyFont="1" applyFill="1" applyBorder="1" applyAlignment="1">
      <alignment horizontal="center" vertical="center"/>
    </xf>
    <xf numFmtId="164" fontId="0" fillId="27" borderId="84" xfId="2" applyNumberFormat="1" applyFont="1" applyFill="1" applyBorder="1" applyAlignment="1">
      <alignment horizontal="center" vertical="center"/>
    </xf>
    <xf numFmtId="164" fontId="2" fillId="16" borderId="0" xfId="2" applyNumberFormat="1" applyFont="1" applyFill="1" applyBorder="1" applyAlignment="1">
      <alignment horizontal="center" vertical="center"/>
    </xf>
    <xf numFmtId="164" fontId="2" fillId="16" borderId="27" xfId="2" applyNumberFormat="1" applyFont="1" applyFill="1" applyBorder="1" applyAlignment="1">
      <alignment horizontal="center" vertical="center"/>
    </xf>
    <xf numFmtId="164" fontId="0" fillId="16" borderId="0" xfId="0" applyNumberFormat="1" applyFill="1" applyAlignment="1">
      <alignment horizontal="center" vertical="center"/>
    </xf>
    <xf numFmtId="164" fontId="0" fillId="16" borderId="27" xfId="0" applyNumberFormat="1" applyFill="1" applyBorder="1" applyAlignment="1">
      <alignment horizontal="center" vertical="center"/>
    </xf>
    <xf numFmtId="164" fontId="0" fillId="27" borderId="88" xfId="2" applyNumberFormat="1" applyFont="1" applyFill="1" applyBorder="1" applyAlignment="1">
      <alignment horizontal="center" vertical="center"/>
    </xf>
    <xf numFmtId="164" fontId="0" fillId="27" borderId="86" xfId="2" applyNumberFormat="1" applyFont="1" applyFill="1" applyBorder="1" applyAlignment="1">
      <alignment horizontal="center" vertical="center"/>
    </xf>
    <xf numFmtId="164" fontId="0" fillId="27" borderId="32" xfId="2" applyNumberFormat="1" applyFont="1" applyFill="1" applyBorder="1" applyAlignment="1">
      <alignment horizontal="center" vertical="center"/>
    </xf>
    <xf numFmtId="164" fontId="0" fillId="16" borderId="110" xfId="0" applyNumberFormat="1" applyFill="1" applyBorder="1" applyAlignment="1">
      <alignment horizontal="center" vertical="center"/>
    </xf>
    <xf numFmtId="164" fontId="0" fillId="16" borderId="28" xfId="0" applyNumberFormat="1" applyFill="1" applyBorder="1" applyAlignment="1">
      <alignment horizontal="center" vertical="center"/>
    </xf>
    <xf numFmtId="164" fontId="15" fillId="25" borderId="63" xfId="2" applyNumberFormat="1" applyFont="1" applyFill="1" applyBorder="1" applyAlignment="1">
      <alignment horizontal="center" vertical="center"/>
    </xf>
    <xf numFmtId="164" fontId="15" fillId="25" borderId="60" xfId="2" applyNumberFormat="1" applyFont="1" applyFill="1" applyBorder="1" applyAlignment="1">
      <alignment horizontal="center" vertical="center"/>
    </xf>
    <xf numFmtId="164" fontId="15" fillId="25" borderId="64" xfId="2" applyNumberFormat="1" applyFont="1" applyFill="1" applyBorder="1" applyAlignment="1">
      <alignment horizontal="center" vertical="center"/>
    </xf>
    <xf numFmtId="164" fontId="2" fillId="0" borderId="62" xfId="2" applyNumberFormat="1" applyFont="1" applyFill="1" applyBorder="1" applyAlignment="1" applyProtection="1">
      <alignment horizontal="center" vertical="center"/>
      <protection locked="0"/>
    </xf>
    <xf numFmtId="164" fontId="2" fillId="0" borderId="64" xfId="2" applyNumberFormat="1" applyFont="1" applyFill="1" applyBorder="1" applyAlignment="1" applyProtection="1">
      <alignment horizontal="center" vertical="center"/>
      <protection locked="0"/>
    </xf>
    <xf numFmtId="164" fontId="0" fillId="0" borderId="59" xfId="0" applyNumberFormat="1" applyBorder="1" applyAlignment="1" applyProtection="1">
      <alignment horizontal="center" vertical="center"/>
      <protection locked="0"/>
    </xf>
    <xf numFmtId="164" fontId="0" fillId="0" borderId="63" xfId="0" applyNumberFormat="1" applyBorder="1" applyAlignment="1" applyProtection="1">
      <alignment horizontal="center" vertical="center"/>
      <protection locked="0"/>
    </xf>
    <xf numFmtId="164" fontId="15" fillId="27" borderId="46" xfId="0" applyNumberFormat="1" applyFont="1" applyFill="1" applyBorder="1" applyAlignment="1">
      <alignment horizontal="center" vertical="center"/>
    </xf>
    <xf numFmtId="164" fontId="15" fillId="27" borderId="41" xfId="0" applyNumberFormat="1" applyFont="1" applyFill="1" applyBorder="1" applyAlignment="1">
      <alignment horizontal="center" vertical="center"/>
    </xf>
    <xf numFmtId="164" fontId="15" fillId="27" borderId="64" xfId="0" applyNumberFormat="1" applyFont="1" applyFill="1" applyBorder="1" applyAlignment="1">
      <alignment horizontal="center" vertical="center"/>
    </xf>
    <xf numFmtId="164" fontId="0" fillId="27" borderId="56" xfId="0" applyNumberFormat="1" applyFill="1" applyBorder="1" applyAlignment="1">
      <alignment horizontal="center" vertical="center"/>
    </xf>
    <xf numFmtId="164" fontId="0" fillId="27" borderId="29" xfId="2" applyNumberFormat="1" applyFont="1" applyFill="1" applyBorder="1" applyAlignment="1">
      <alignment horizontal="center" vertical="center"/>
    </xf>
    <xf numFmtId="164" fontId="0" fillId="27" borderId="84" xfId="0" applyNumberFormat="1" applyFill="1" applyBorder="1" applyAlignment="1">
      <alignment horizontal="center" vertical="center"/>
    </xf>
    <xf numFmtId="164" fontId="15" fillId="16" borderId="111" xfId="0" applyNumberFormat="1" applyFont="1" applyFill="1" applyBorder="1" applyAlignment="1">
      <alignment horizontal="center" vertical="center"/>
    </xf>
    <xf numFmtId="164" fontId="15" fillId="16" borderId="0" xfId="0" applyNumberFormat="1" applyFont="1" applyFill="1" applyAlignment="1">
      <alignment horizontal="center" vertical="center"/>
    </xf>
    <xf numFmtId="164" fontId="15" fillId="16" borderId="27" xfId="0" applyNumberFormat="1" applyFont="1" applyFill="1" applyBorder="1" applyAlignment="1">
      <alignment horizontal="center" vertical="center"/>
    </xf>
    <xf numFmtId="164" fontId="15" fillId="0" borderId="62" xfId="0" applyNumberFormat="1" applyFont="1" applyBorder="1" applyAlignment="1" applyProtection="1">
      <alignment horizontal="center" vertical="center"/>
      <protection locked="0"/>
    </xf>
    <xf numFmtId="164" fontId="15" fillId="0" borderId="64" xfId="0" applyNumberFormat="1" applyFont="1" applyBorder="1" applyAlignment="1" applyProtection="1">
      <alignment horizontal="center" vertical="center"/>
      <protection locked="0"/>
    </xf>
    <xf numFmtId="164" fontId="15" fillId="0" borderId="68" xfId="0" applyNumberFormat="1" applyFont="1" applyBorder="1" applyAlignment="1" applyProtection="1">
      <alignment horizontal="center" vertical="center"/>
      <protection locked="0"/>
    </xf>
    <xf numFmtId="164" fontId="15" fillId="27" borderId="59" xfId="0" applyNumberFormat="1" applyFont="1" applyFill="1" applyBorder="1" applyAlignment="1">
      <alignment horizontal="center" vertical="center"/>
    </xf>
    <xf numFmtId="164" fontId="15" fillId="27" borderId="60" xfId="0" applyNumberFormat="1" applyFont="1" applyFill="1" applyBorder="1" applyAlignment="1">
      <alignment horizontal="center" vertical="center"/>
    </xf>
    <xf numFmtId="164" fontId="15" fillId="27" borderId="62" xfId="0" applyNumberFormat="1" applyFont="1" applyFill="1" applyBorder="1" applyAlignment="1">
      <alignment horizontal="center" vertical="center"/>
    </xf>
    <xf numFmtId="164" fontId="15" fillId="27" borderId="25" xfId="0" applyNumberFormat="1" applyFont="1" applyFill="1" applyBorder="1" applyAlignment="1">
      <alignment horizontal="center" vertical="center"/>
    </xf>
    <xf numFmtId="164" fontId="0" fillId="27" borderId="81" xfId="2" applyNumberFormat="1" applyFont="1" applyFill="1" applyBorder="1" applyAlignment="1">
      <alignment horizontal="center" vertical="center"/>
    </xf>
    <xf numFmtId="164" fontId="2" fillId="27" borderId="84" xfId="2" applyNumberFormat="1" applyFont="1" applyFill="1" applyBorder="1" applyAlignment="1">
      <alignment horizontal="center" vertical="center"/>
    </xf>
    <xf numFmtId="164" fontId="2" fillId="27" borderId="82" xfId="2" applyNumberFormat="1" applyFont="1" applyFill="1" applyBorder="1" applyAlignment="1">
      <alignment horizontal="center" vertical="center"/>
    </xf>
    <xf numFmtId="164" fontId="2" fillId="27" borderId="83" xfId="2" applyNumberFormat="1" applyFont="1" applyFill="1" applyBorder="1" applyAlignment="1">
      <alignment horizontal="center" vertical="center"/>
    </xf>
    <xf numFmtId="164" fontId="15" fillId="16" borderId="110" xfId="0" applyNumberFormat="1" applyFont="1" applyFill="1" applyBorder="1" applyAlignment="1">
      <alignment horizontal="center" vertical="center"/>
    </xf>
    <xf numFmtId="164" fontId="15" fillId="16" borderId="28" xfId="0" applyNumberFormat="1" applyFont="1" applyFill="1" applyBorder="1" applyAlignment="1">
      <alignment horizontal="center" vertical="center"/>
    </xf>
    <xf numFmtId="164" fontId="15" fillId="16" borderId="74" xfId="0" applyNumberFormat="1" applyFont="1" applyFill="1" applyBorder="1" applyAlignment="1">
      <alignment horizontal="center" vertical="center"/>
    </xf>
    <xf numFmtId="164" fontId="15" fillId="25" borderId="132" xfId="2" applyNumberFormat="1" applyFont="1" applyFill="1" applyBorder="1" applyAlignment="1">
      <alignment horizontal="center" vertical="center"/>
    </xf>
    <xf numFmtId="164" fontId="15" fillId="0" borderId="133" xfId="0" applyNumberFormat="1" applyFont="1" applyBorder="1" applyAlignment="1" applyProtection="1">
      <alignment horizontal="center" vertical="center"/>
      <protection locked="0"/>
    </xf>
    <xf numFmtId="164" fontId="15" fillId="0" borderId="73" xfId="0" applyNumberFormat="1" applyFont="1" applyBorder="1" applyAlignment="1" applyProtection="1">
      <alignment horizontal="center" vertical="center"/>
      <protection locked="0"/>
    </xf>
    <xf numFmtId="164" fontId="15" fillId="27" borderId="132" xfId="0" applyNumberFormat="1" applyFont="1" applyFill="1" applyBorder="1" applyAlignment="1">
      <alignment horizontal="center" vertical="center"/>
    </xf>
    <xf numFmtId="164" fontId="0" fillId="16" borderId="62" xfId="0" applyNumberFormat="1" applyFill="1" applyBorder="1" applyAlignment="1">
      <alignment horizontal="center" vertical="center"/>
    </xf>
    <xf numFmtId="164" fontId="16" fillId="25" borderId="20" xfId="2" applyNumberFormat="1" applyFont="1" applyFill="1" applyBorder="1" applyAlignment="1">
      <alignment horizontal="center" vertical="center"/>
    </xf>
    <xf numFmtId="164" fontId="16" fillId="25" borderId="26" xfId="2" applyNumberFormat="1" applyFont="1" applyFill="1" applyBorder="1" applyAlignment="1">
      <alignment horizontal="center" vertical="center"/>
    </xf>
    <xf numFmtId="164" fontId="16" fillId="25" borderId="33" xfId="2" applyNumberFormat="1" applyFont="1" applyFill="1" applyBorder="1" applyAlignment="1">
      <alignment horizontal="center" vertical="center"/>
    </xf>
    <xf numFmtId="164" fontId="16" fillId="0" borderId="129" xfId="2" applyNumberFormat="1" applyFont="1" applyFill="1" applyBorder="1" applyAlignment="1" applyProtection="1">
      <alignment horizontal="center" vertical="center"/>
      <protection locked="0"/>
    </xf>
    <xf numFmtId="164" fontId="16" fillId="25" borderId="74" xfId="2" applyNumberFormat="1" applyFont="1" applyFill="1" applyBorder="1" applyAlignment="1">
      <alignment horizontal="center" vertical="center"/>
    </xf>
    <xf numFmtId="164" fontId="16" fillId="25" borderId="25" xfId="2" applyNumberFormat="1" applyFont="1" applyFill="1" applyBorder="1" applyAlignment="1">
      <alignment horizontal="center" vertical="center"/>
    </xf>
    <xf numFmtId="164" fontId="16" fillId="25" borderId="20" xfId="2" applyNumberFormat="1" applyFont="1" applyFill="1" applyBorder="1" applyAlignment="1" applyProtection="1">
      <alignment horizontal="center" vertical="center"/>
      <protection hidden="1"/>
    </xf>
    <xf numFmtId="164" fontId="16" fillId="25" borderId="26" xfId="2" applyNumberFormat="1" applyFont="1" applyFill="1" applyBorder="1" applyAlignment="1" applyProtection="1">
      <alignment horizontal="center" vertical="center"/>
      <protection hidden="1"/>
    </xf>
    <xf numFmtId="164" fontId="15" fillId="0" borderId="134" xfId="0" applyNumberFormat="1" applyFont="1" applyBorder="1" applyAlignment="1" applyProtection="1">
      <alignment horizontal="center" vertical="center"/>
      <protection locked="0"/>
    </xf>
    <xf numFmtId="0" fontId="2" fillId="16" borderId="0" xfId="0" applyFont="1" applyFill="1"/>
    <xf numFmtId="10" fontId="2" fillId="16" borderId="0" xfId="0" applyNumberFormat="1" applyFont="1" applyFill="1"/>
    <xf numFmtId="0" fontId="23" fillId="26" borderId="33" xfId="0" applyFont="1" applyFill="1" applyBorder="1" applyAlignment="1">
      <alignment horizontal="center" vertical="center" wrapText="1"/>
    </xf>
    <xf numFmtId="0" fontId="23" fillId="26" borderId="62" xfId="0" applyFont="1" applyFill="1" applyBorder="1" applyAlignment="1">
      <alignment horizontal="center" vertical="center" wrapText="1"/>
    </xf>
    <xf numFmtId="0" fontId="23" fillId="26" borderId="25" xfId="0" applyFont="1" applyFill="1" applyBorder="1" applyAlignment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  <protection locked="0"/>
    </xf>
    <xf numFmtId="0" fontId="24" fillId="0" borderId="90" xfId="0" applyFont="1" applyBorder="1" applyAlignment="1" applyProtection="1">
      <alignment horizontal="center" vertical="center" wrapText="1"/>
      <protection locked="0"/>
    </xf>
    <xf numFmtId="0" fontId="23" fillId="0" borderId="43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24" fillId="0" borderId="59" xfId="0" applyFont="1" applyBorder="1" applyAlignment="1" applyProtection="1">
      <alignment horizontal="left" vertical="center"/>
      <protection locked="0"/>
    </xf>
    <xf numFmtId="0" fontId="24" fillId="0" borderId="60" xfId="0" applyFont="1" applyBorder="1" applyAlignment="1" applyProtection="1">
      <alignment horizontal="left" vertical="center"/>
      <protection locked="0"/>
    </xf>
    <xf numFmtId="0" fontId="24" fillId="0" borderId="64" xfId="0" applyFont="1" applyBorder="1" applyAlignment="1" applyProtection="1">
      <alignment horizontal="left" vertical="center"/>
      <protection locked="0"/>
    </xf>
    <xf numFmtId="0" fontId="25" fillId="21" borderId="33" xfId="0" applyFont="1" applyFill="1" applyBorder="1" applyAlignment="1">
      <alignment horizontal="center" vertical="center"/>
    </xf>
    <xf numFmtId="0" fontId="25" fillId="21" borderId="62" xfId="0" applyFont="1" applyFill="1" applyBorder="1" applyAlignment="1">
      <alignment horizontal="center" vertical="center"/>
    </xf>
    <xf numFmtId="0" fontId="25" fillId="21" borderId="25" xfId="0" applyFont="1" applyFill="1" applyBorder="1" applyAlignment="1">
      <alignment horizontal="center" vertical="center"/>
    </xf>
    <xf numFmtId="0" fontId="11" fillId="27" borderId="20" xfId="0" applyFont="1" applyFill="1" applyBorder="1" applyAlignment="1">
      <alignment horizontal="center" vertical="center" wrapText="1"/>
    </xf>
    <xf numFmtId="0" fontId="3" fillId="28" borderId="48" xfId="0" applyFont="1" applyFill="1" applyBorder="1" applyAlignment="1">
      <alignment horizontal="center"/>
    </xf>
    <xf numFmtId="0" fontId="15" fillId="15" borderId="75" xfId="0" applyFont="1" applyFill="1" applyBorder="1" applyAlignment="1">
      <alignment horizontal="center" vertical="center"/>
    </xf>
    <xf numFmtId="0" fontId="15" fillId="15" borderId="76" xfId="0" applyFont="1" applyFill="1" applyBorder="1" applyAlignment="1">
      <alignment horizontal="center" vertical="center"/>
    </xf>
    <xf numFmtId="0" fontId="15" fillId="15" borderId="26" xfId="0" applyFont="1" applyFill="1" applyBorder="1" applyAlignment="1">
      <alignment horizontal="center" vertical="center"/>
    </xf>
    <xf numFmtId="0" fontId="15" fillId="14" borderId="39" xfId="0" applyFont="1" applyFill="1" applyBorder="1" applyAlignment="1">
      <alignment horizontal="center" vertical="center"/>
    </xf>
    <xf numFmtId="0" fontId="15" fillId="14" borderId="65" xfId="0" applyFont="1" applyFill="1" applyBorder="1" applyAlignment="1">
      <alignment horizontal="center" vertical="center"/>
    </xf>
    <xf numFmtId="0" fontId="15" fillId="14" borderId="66" xfId="0" applyFont="1" applyFill="1" applyBorder="1" applyAlignment="1">
      <alignment horizontal="center" vertical="center"/>
    </xf>
    <xf numFmtId="0" fontId="19" fillId="17" borderId="49" xfId="0" applyFont="1" applyFill="1" applyBorder="1" applyAlignment="1">
      <alignment horizontal="center" vertical="center" wrapText="1"/>
    </xf>
    <xf numFmtId="0" fontId="19" fillId="17" borderId="55" xfId="0" applyFont="1" applyFill="1" applyBorder="1" applyAlignment="1">
      <alignment horizontal="center" vertical="center" wrapText="1"/>
    </xf>
    <xf numFmtId="0" fontId="19" fillId="17" borderId="50" xfId="0" applyFont="1" applyFill="1" applyBorder="1" applyAlignment="1">
      <alignment horizontal="center" vertical="center" wrapText="1"/>
    </xf>
    <xf numFmtId="0" fontId="8" fillId="17" borderId="48" xfId="0" applyFont="1" applyFill="1" applyBorder="1" applyAlignment="1">
      <alignment horizontal="center" vertical="center" wrapText="1"/>
    </xf>
    <xf numFmtId="0" fontId="8" fillId="17" borderId="54" xfId="0" applyFont="1" applyFill="1" applyBorder="1" applyAlignment="1">
      <alignment horizontal="center" vertical="center" wrapText="1"/>
    </xf>
    <xf numFmtId="0" fontId="20" fillId="19" borderId="0" xfId="0" applyFont="1" applyFill="1" applyAlignment="1">
      <alignment horizontal="center" vertical="center" wrapText="1"/>
    </xf>
    <xf numFmtId="0" fontId="20" fillId="19" borderId="53" xfId="0" applyFont="1" applyFill="1" applyBorder="1" applyAlignment="1">
      <alignment horizontal="center" vertical="center" wrapText="1"/>
    </xf>
    <xf numFmtId="0" fontId="3" fillId="17" borderId="48" xfId="0" applyFont="1" applyFill="1" applyBorder="1" applyAlignment="1">
      <alignment horizontal="center" vertical="center" wrapText="1"/>
    </xf>
    <xf numFmtId="0" fontId="19" fillId="17" borderId="48" xfId="0" applyFont="1" applyFill="1" applyBorder="1" applyAlignment="1">
      <alignment horizontal="center" vertical="center" wrapText="1"/>
    </xf>
    <xf numFmtId="0" fontId="16" fillId="20" borderId="33" xfId="0" applyFont="1" applyFill="1" applyBorder="1" applyAlignment="1">
      <alignment horizontal="center" vertical="center"/>
    </xf>
    <xf numFmtId="0" fontId="16" fillId="20" borderId="62" xfId="0" applyFont="1" applyFill="1" applyBorder="1" applyAlignment="1">
      <alignment horizontal="center" vertical="center"/>
    </xf>
    <xf numFmtId="0" fontId="19" fillId="21" borderId="48" xfId="0" applyFont="1" applyFill="1" applyBorder="1" applyAlignment="1">
      <alignment horizontal="center" vertical="center" wrapText="1"/>
    </xf>
    <xf numFmtId="0" fontId="15" fillId="25" borderId="39" xfId="0" applyFont="1" applyFill="1" applyBorder="1" applyAlignment="1">
      <alignment horizontal="center" vertical="center"/>
    </xf>
    <xf numFmtId="0" fontId="15" fillId="25" borderId="65" xfId="0" applyFont="1" applyFill="1" applyBorder="1" applyAlignment="1">
      <alignment horizontal="center" vertical="center"/>
    </xf>
    <xf numFmtId="0" fontId="15" fillId="25" borderId="66" xfId="0" applyFont="1" applyFill="1" applyBorder="1" applyAlignment="1">
      <alignment horizontal="center" vertical="center"/>
    </xf>
    <xf numFmtId="0" fontId="27" fillId="16" borderId="57" xfId="0" applyFont="1" applyFill="1" applyBorder="1" applyAlignment="1">
      <alignment horizontal="center" vertical="center" wrapText="1"/>
    </xf>
    <xf numFmtId="0" fontId="27" fillId="16" borderId="85" xfId="0" applyFont="1" applyFill="1" applyBorder="1" applyAlignment="1">
      <alignment horizontal="center" vertical="center" wrapText="1"/>
    </xf>
    <xf numFmtId="0" fontId="28" fillId="23" borderId="48" xfId="0" applyFont="1" applyFill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15" fillId="27" borderId="54" xfId="0" applyFont="1" applyFill="1" applyBorder="1" applyAlignment="1">
      <alignment horizontal="center" vertical="center"/>
    </xf>
    <xf numFmtId="0" fontId="15" fillId="27" borderId="51" xfId="0" applyFont="1" applyFill="1" applyBorder="1" applyAlignment="1">
      <alignment horizontal="center" vertical="center"/>
    </xf>
    <xf numFmtId="0" fontId="15" fillId="27" borderId="52" xfId="0" applyFont="1" applyFill="1" applyBorder="1" applyAlignment="1">
      <alignment horizontal="center" vertical="center"/>
    </xf>
    <xf numFmtId="0" fontId="16" fillId="25" borderId="33" xfId="0" applyFont="1" applyFill="1" applyBorder="1" applyAlignment="1">
      <alignment horizontal="center" vertical="center"/>
    </xf>
    <xf numFmtId="0" fontId="16" fillId="25" borderId="62" xfId="0" applyFont="1" applyFill="1" applyBorder="1" applyAlignment="1">
      <alignment horizontal="center" vertical="center"/>
    </xf>
    <xf numFmtId="0" fontId="16" fillId="25" borderId="25" xfId="0" applyFont="1" applyFill="1" applyBorder="1" applyAlignment="1">
      <alignment horizontal="center" vertical="center"/>
    </xf>
    <xf numFmtId="0" fontId="29" fillId="22" borderId="112" xfId="0" applyFont="1" applyFill="1" applyBorder="1" applyAlignment="1">
      <alignment horizontal="center" vertical="center" wrapText="1"/>
    </xf>
    <xf numFmtId="0" fontId="29" fillId="22" borderId="65" xfId="0" applyFont="1" applyFill="1" applyBorder="1" applyAlignment="1">
      <alignment horizontal="center" vertical="center" wrapText="1"/>
    </xf>
    <xf numFmtId="0" fontId="27" fillId="27" borderId="29" xfId="0" applyFont="1" applyFill="1" applyBorder="1" applyAlignment="1">
      <alignment horizontal="center" vertical="center" wrapText="1"/>
    </xf>
    <xf numFmtId="0" fontId="27" fillId="27" borderId="38" xfId="0" applyFont="1" applyFill="1" applyBorder="1" applyAlignment="1">
      <alignment horizontal="center" vertical="center" wrapText="1"/>
    </xf>
    <xf numFmtId="0" fontId="27" fillId="27" borderId="82" xfId="0" applyFont="1" applyFill="1" applyBorder="1" applyAlignment="1">
      <alignment horizontal="center" vertical="center" wrapText="1"/>
    </xf>
    <xf numFmtId="0" fontId="39" fillId="28" borderId="124" xfId="0" applyFont="1" applyFill="1" applyBorder="1" applyAlignment="1">
      <alignment horizontal="center"/>
    </xf>
    <xf numFmtId="0" fontId="39" fillId="28" borderId="125" xfId="0" applyFont="1" applyFill="1" applyBorder="1" applyAlignment="1">
      <alignment horizontal="center"/>
    </xf>
    <xf numFmtId="0" fontId="40" fillId="21" borderId="125" xfId="0" applyFont="1" applyFill="1" applyBorder="1"/>
    <xf numFmtId="0" fontId="40" fillId="21" borderId="75" xfId="0" applyFont="1" applyFill="1" applyBorder="1"/>
    <xf numFmtId="0" fontId="40" fillId="21" borderId="126" xfId="0" applyFont="1" applyFill="1" applyBorder="1"/>
    <xf numFmtId="0" fontId="28" fillId="24" borderId="123" xfId="0" applyFont="1" applyFill="1" applyBorder="1" applyAlignment="1">
      <alignment horizontal="center" vertical="center" wrapText="1"/>
    </xf>
    <xf numFmtId="0" fontId="28" fillId="24" borderId="127" xfId="0" applyFont="1" applyFill="1" applyBorder="1" applyAlignment="1">
      <alignment horizontal="center" vertical="center" wrapText="1"/>
    </xf>
    <xf numFmtId="0" fontId="28" fillId="24" borderId="120" xfId="0" applyFont="1" applyFill="1" applyBorder="1" applyAlignment="1">
      <alignment horizontal="center" vertical="center" wrapText="1"/>
    </xf>
    <xf numFmtId="0" fontId="28" fillId="22" borderId="56" xfId="0" applyFont="1" applyFill="1" applyBorder="1" applyAlignment="1">
      <alignment horizontal="center" vertical="center" wrapText="1"/>
    </xf>
    <xf numFmtId="0" fontId="28" fillId="22" borderId="84" xfId="0" applyFont="1" applyFill="1" applyBorder="1" applyAlignment="1">
      <alignment horizontal="center" vertical="center" wrapText="1"/>
    </xf>
    <xf numFmtId="0" fontId="28" fillId="22" borderId="136" xfId="0" applyFont="1" applyFill="1" applyBorder="1" applyAlignment="1">
      <alignment horizontal="center" vertical="center" wrapText="1"/>
    </xf>
    <xf numFmtId="0" fontId="28" fillId="22" borderId="137" xfId="0" applyFont="1" applyFill="1" applyBorder="1" applyAlignment="1">
      <alignment horizontal="center" vertical="center" wrapText="1"/>
    </xf>
    <xf numFmtId="0" fontId="28" fillId="22" borderId="89" xfId="0" applyFont="1" applyFill="1" applyBorder="1" applyAlignment="1">
      <alignment horizontal="center" vertical="center" wrapText="1"/>
    </xf>
    <xf numFmtId="0" fontId="29" fillId="22" borderId="112" xfId="0" applyFont="1" applyFill="1" applyBorder="1" applyAlignment="1">
      <alignment horizontal="center" vertical="center"/>
    </xf>
    <xf numFmtId="0" fontId="29" fillId="22" borderId="65" xfId="0" applyFont="1" applyFill="1" applyBorder="1" applyAlignment="1">
      <alignment horizontal="center" vertical="center"/>
    </xf>
    <xf numFmtId="0" fontId="29" fillId="22" borderId="75" xfId="0" applyFont="1" applyFill="1" applyBorder="1" applyAlignment="1">
      <alignment horizontal="center" vertical="center" wrapText="1"/>
    </xf>
    <xf numFmtId="0" fontId="33" fillId="15" borderId="80" xfId="0" applyFont="1" applyFill="1" applyBorder="1" applyAlignment="1">
      <alignment horizontal="left"/>
    </xf>
    <xf numFmtId="0" fontId="33" fillId="15" borderId="0" xfId="0" applyFont="1" applyFill="1" applyAlignment="1">
      <alignment horizontal="left"/>
    </xf>
    <xf numFmtId="10" fontId="0" fillId="16" borderId="0" xfId="0" applyNumberFormat="1" applyFill="1"/>
  </cellXfs>
  <cellStyles count="3">
    <cellStyle name="Normale" xfId="0" builtinId="0"/>
    <cellStyle name="Percentuale" xfId="1" builtinId="5"/>
    <cellStyle name="Valuta" xfId="2" builtinId="4"/>
  </cellStyles>
  <dxfs count="0"/>
  <tableStyles count="0" defaultTableStyle="TableStyleMedium2" defaultPivotStyle="PivotStyleLight16"/>
  <colors>
    <mruColors>
      <color rgb="FF99CCFF"/>
      <color rgb="FF07F757"/>
      <color rgb="FF44C43A"/>
      <color rgb="FF53CA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49949</xdr:colOff>
      <xdr:row>3</xdr:row>
      <xdr:rowOff>142875</xdr:rowOff>
    </xdr:to>
    <xdr:pic>
      <xdr:nvPicPr>
        <xdr:cNvPr id="3" name="Immagine 1">
          <a:extLst>
            <a:ext uri="{FF2B5EF4-FFF2-40B4-BE49-F238E27FC236}">
              <a16:creationId xmlns:a16="http://schemas.microsoft.com/office/drawing/2014/main" id="{798C3987-18AE-AD41-8B79-DDA7152E3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700" y="0"/>
          <a:ext cx="1065949" cy="71437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0</xdr:row>
      <xdr:rowOff>0</xdr:rowOff>
    </xdr:from>
    <xdr:to>
      <xdr:col>1</xdr:col>
      <xdr:colOff>49949</xdr:colOff>
      <xdr:row>3</xdr:row>
      <xdr:rowOff>142875</xdr:rowOff>
    </xdr:to>
    <xdr:pic>
      <xdr:nvPicPr>
        <xdr:cNvPr id="4" name="Immagine 1">
          <a:extLst>
            <a:ext uri="{FF2B5EF4-FFF2-40B4-BE49-F238E27FC236}">
              <a16:creationId xmlns:a16="http://schemas.microsoft.com/office/drawing/2014/main" id="{19900120-513B-1E43-9709-642556C5E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700" y="0"/>
          <a:ext cx="1065949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100438</xdr:colOff>
      <xdr:row>0</xdr:row>
      <xdr:rowOff>0</xdr:rowOff>
    </xdr:from>
    <xdr:to>
      <xdr:col>1</xdr:col>
      <xdr:colOff>493287</xdr:colOff>
      <xdr:row>2</xdr:row>
      <xdr:rowOff>180975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F429BFF-AD85-4671-A140-CE2099458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438" y="0"/>
          <a:ext cx="1065949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445208</xdr:colOff>
      <xdr:row>0</xdr:row>
      <xdr:rowOff>0</xdr:rowOff>
    </xdr:from>
    <xdr:to>
      <xdr:col>0</xdr:col>
      <xdr:colOff>1316917</xdr:colOff>
      <xdr:row>2</xdr:row>
      <xdr:rowOff>171450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EAC2C7B-CB4E-4851-9BCC-423785BCF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5208" y="0"/>
          <a:ext cx="871709" cy="584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216240</xdr:colOff>
      <xdr:row>0</xdr:row>
      <xdr:rowOff>63500</xdr:rowOff>
    </xdr:from>
    <xdr:to>
      <xdr:col>0</xdr:col>
      <xdr:colOff>1068999</xdr:colOff>
      <xdr:row>3</xdr:row>
      <xdr:rowOff>63500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6993A7F-2409-42B3-B016-C517780C8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6240" y="63500"/>
          <a:ext cx="852759" cy="571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230845</xdr:colOff>
      <xdr:row>0</xdr:row>
      <xdr:rowOff>88900</xdr:rowOff>
    </xdr:from>
    <xdr:to>
      <xdr:col>0</xdr:col>
      <xdr:colOff>1083604</xdr:colOff>
      <xdr:row>3</xdr:row>
      <xdr:rowOff>88900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1BCA7B4-63E3-4917-9756-85C5FB0BC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0845" y="88900"/>
          <a:ext cx="852759" cy="571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192745</xdr:colOff>
      <xdr:row>0</xdr:row>
      <xdr:rowOff>101600</xdr:rowOff>
    </xdr:from>
    <xdr:to>
      <xdr:col>0</xdr:col>
      <xdr:colOff>1045504</xdr:colOff>
      <xdr:row>3</xdr:row>
      <xdr:rowOff>101600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1B38F95-BA17-48AE-ABA7-924965900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745" y="101600"/>
          <a:ext cx="852759" cy="5715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192745</xdr:colOff>
      <xdr:row>0</xdr:row>
      <xdr:rowOff>101600</xdr:rowOff>
    </xdr:from>
    <xdr:to>
      <xdr:col>0</xdr:col>
      <xdr:colOff>1045504</xdr:colOff>
      <xdr:row>3</xdr:row>
      <xdr:rowOff>101600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2DE9F88-A7C1-D442-875A-958D0F91C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745" y="101600"/>
          <a:ext cx="852759" cy="5715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252514</xdr:colOff>
      <xdr:row>0</xdr:row>
      <xdr:rowOff>0</xdr:rowOff>
    </xdr:from>
    <xdr:to>
      <xdr:col>1</xdr:col>
      <xdr:colOff>850568</xdr:colOff>
      <xdr:row>3</xdr:row>
      <xdr:rowOff>135077</xdr:rowOff>
    </xdr:to>
    <xdr:pic>
      <xdr:nvPicPr>
        <xdr:cNvPr id="3" name="Immagine 1">
          <a:extLst>
            <a:ext uri="{FF2B5EF4-FFF2-40B4-BE49-F238E27FC236}">
              <a16:creationId xmlns:a16="http://schemas.microsoft.com/office/drawing/2014/main" id="{9ABEF698-3773-474F-8ABE-B4BDAE09B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2514" y="0"/>
          <a:ext cx="1065949" cy="7143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51753</xdr:colOff>
      <xdr:row>0</xdr:row>
      <xdr:rowOff>70555</xdr:rowOff>
    </xdr:from>
    <xdr:to>
      <xdr:col>1</xdr:col>
      <xdr:colOff>936096</xdr:colOff>
      <xdr:row>3</xdr:row>
      <xdr:rowOff>70555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8168478-15DF-47B3-98F4-4FD8C7DBF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5197" y="70555"/>
          <a:ext cx="884343" cy="59266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affaella Di Nardo" id="{B83015B9-0062-463E-AFE7-671D8C4BFBBA}" userId="Raffaella Di Nardo" providerId="None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8" dT="2023-03-15T08:33:53.15" personId="{B83015B9-0062-463E-AFE7-671D8C4BFBBA}" id="{CC039562-AEC2-4B87-9ADF-F52A1C8BB043}">
    <text>Completare le celle ripartendo i costi di auditing in modo proporzionale rispetto a RI e SS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392C-4AA4-4483-9766-4BBE03FA7592}">
  <sheetPr codeName="Foglio1"/>
  <dimension ref="A4:H15"/>
  <sheetViews>
    <sheetView showGridLines="0" tabSelected="1" workbookViewId="0">
      <selection activeCell="A17" sqref="A17"/>
    </sheetView>
  </sheetViews>
  <sheetFormatPr defaultColWidth="8.7109375" defaultRowHeight="15" customHeight="1" x14ac:dyDescent="0.25"/>
  <cols>
    <col min="1" max="1" width="13.42578125" style="98" customWidth="1"/>
    <col min="2" max="2" width="8.7109375" style="98"/>
    <col min="3" max="3" width="13.7109375" style="98" customWidth="1"/>
    <col min="4" max="4" width="22.140625" style="98" customWidth="1"/>
    <col min="5" max="5" width="11.42578125" style="98" customWidth="1"/>
    <col min="6" max="6" width="12.85546875" style="98" customWidth="1"/>
    <col min="7" max="8" width="8.7109375" style="98"/>
    <col min="9" max="9" width="10.7109375" style="98" customWidth="1"/>
    <col min="10" max="10" width="3.85546875" style="98" bestFit="1" customWidth="1"/>
    <col min="11" max="16384" width="8.7109375" style="98"/>
  </cols>
  <sheetData>
    <row r="4" spans="1:8" ht="15.75" thickBot="1" x14ac:dyDescent="0.3"/>
    <row r="5" spans="1:8" ht="15" customHeight="1" thickBot="1" x14ac:dyDescent="0.3">
      <c r="A5" s="465" t="s">
        <v>0</v>
      </c>
      <c r="B5" s="466"/>
      <c r="C5" s="466"/>
      <c r="D5" s="466"/>
      <c r="E5" s="466"/>
      <c r="F5" s="466"/>
      <c r="G5" s="466"/>
      <c r="H5" s="467"/>
    </row>
    <row r="6" spans="1:8" s="105" customFormat="1" ht="15.75" thickBot="1" x14ac:dyDescent="0.3">
      <c r="A6" s="459" t="s">
        <v>1</v>
      </c>
      <c r="B6" s="460"/>
      <c r="C6" s="461"/>
      <c r="D6" s="462" t="s">
        <v>2</v>
      </c>
      <c r="E6" s="463"/>
      <c r="F6" s="463"/>
      <c r="G6" s="463"/>
      <c r="H6" s="464"/>
    </row>
    <row r="7" spans="1:8" s="105" customFormat="1" ht="15.75" thickBot="1" x14ac:dyDescent="0.3">
      <c r="A7" s="459" t="s">
        <v>3</v>
      </c>
      <c r="B7" s="460"/>
      <c r="C7" s="461"/>
      <c r="D7" s="462" t="s">
        <v>4</v>
      </c>
      <c r="E7" s="463"/>
      <c r="F7" s="463"/>
      <c r="G7" s="463"/>
      <c r="H7" s="464"/>
    </row>
    <row r="8" spans="1:8" s="105" customFormat="1" ht="15.75" thickBot="1" x14ac:dyDescent="0.3">
      <c r="A8" s="459" t="s">
        <v>5</v>
      </c>
      <c r="B8" s="460"/>
      <c r="C8" s="461"/>
      <c r="D8" s="462" t="s">
        <v>6</v>
      </c>
      <c r="E8" s="463"/>
      <c r="F8" s="463"/>
      <c r="G8" s="463"/>
      <c r="H8" s="464"/>
    </row>
    <row r="9" spans="1:8" x14ac:dyDescent="0.25"/>
    <row r="10" spans="1:8" ht="15" customHeight="1" thickBot="1" x14ac:dyDescent="0.3"/>
    <row r="11" spans="1:8" ht="32.1" customHeight="1" thickBot="1" x14ac:dyDescent="0.3">
      <c r="A11" s="452" t="s">
        <v>7</v>
      </c>
      <c r="B11" s="453"/>
      <c r="C11" s="453"/>
      <c r="D11" s="453"/>
      <c r="E11" s="453"/>
      <c r="F11" s="454"/>
    </row>
    <row r="12" spans="1:8" ht="35.1" customHeight="1" x14ac:dyDescent="0.25">
      <c r="A12" s="99" t="s">
        <v>8</v>
      </c>
      <c r="B12" s="100" t="s">
        <v>9</v>
      </c>
      <c r="C12" s="100" t="s">
        <v>10</v>
      </c>
      <c r="D12" s="106" t="s">
        <v>11</v>
      </c>
      <c r="E12" s="457" t="s">
        <v>12</v>
      </c>
      <c r="F12" s="458"/>
    </row>
    <row r="13" spans="1:8" ht="16.350000000000001" customHeight="1" x14ac:dyDescent="0.25">
      <c r="A13" s="101" t="s">
        <v>13</v>
      </c>
      <c r="B13" s="102"/>
      <c r="C13" s="102"/>
      <c r="D13" s="102" t="s">
        <v>14</v>
      </c>
      <c r="E13" s="455"/>
      <c r="F13" s="456"/>
    </row>
    <row r="14" spans="1:8" ht="16.350000000000001" customHeight="1" x14ac:dyDescent="0.25">
      <c r="A14" s="101" t="s">
        <v>15</v>
      </c>
      <c r="B14" s="102"/>
      <c r="C14" s="102"/>
      <c r="D14" s="102" t="s">
        <v>16</v>
      </c>
      <c r="E14" s="455"/>
      <c r="F14" s="456"/>
    </row>
    <row r="15" spans="1:8" ht="15" customHeight="1" x14ac:dyDescent="0.25">
      <c r="A15" s="101" t="s">
        <v>17</v>
      </c>
      <c r="B15" s="102"/>
      <c r="C15" s="102"/>
      <c r="D15" s="102" t="s">
        <v>18</v>
      </c>
      <c r="E15" s="455"/>
      <c r="F15" s="456"/>
    </row>
  </sheetData>
  <mergeCells count="12">
    <mergeCell ref="A8:C8"/>
    <mergeCell ref="D8:H8"/>
    <mergeCell ref="A5:H5"/>
    <mergeCell ref="A6:C6"/>
    <mergeCell ref="D6:H6"/>
    <mergeCell ref="A7:C7"/>
    <mergeCell ref="D7:H7"/>
    <mergeCell ref="A11:F11"/>
    <mergeCell ref="E15:F15"/>
    <mergeCell ref="E12:F12"/>
    <mergeCell ref="E13:F13"/>
    <mergeCell ref="E14:F1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0C460-AFCD-46BF-A0BC-179B0219EECF}">
  <sheetPr codeName="Foglio7"/>
  <dimension ref="A5:S34"/>
  <sheetViews>
    <sheetView zoomScaleNormal="100" workbookViewId="0">
      <selection activeCell="B7" sqref="B7"/>
    </sheetView>
  </sheetViews>
  <sheetFormatPr defaultColWidth="2.42578125" defaultRowHeight="15" x14ac:dyDescent="0.25"/>
  <cols>
    <col min="1" max="1" width="2.28515625" style="132" bestFit="1" customWidth="1"/>
    <col min="2" max="2" width="16.42578125" style="132" bestFit="1" customWidth="1"/>
    <col min="3" max="3" width="10.7109375" style="132" bestFit="1" customWidth="1"/>
    <col min="4" max="4" width="13.42578125" style="132" bestFit="1" customWidth="1"/>
    <col min="5" max="5" width="7.42578125" style="132" bestFit="1" customWidth="1"/>
    <col min="6" max="6" width="7.140625" style="132" bestFit="1" customWidth="1"/>
    <col min="7" max="7" width="7.7109375" style="132" bestFit="1" customWidth="1"/>
    <col min="8" max="8" width="7.28515625" style="132" bestFit="1" customWidth="1"/>
    <col min="9" max="9" width="7.42578125" style="132" bestFit="1" customWidth="1"/>
    <col min="10" max="10" width="7.28515625" style="132" bestFit="1" customWidth="1"/>
    <col min="11" max="11" width="8" style="132" bestFit="1" customWidth="1"/>
    <col min="12" max="13" width="7.140625" style="132" bestFit="1" customWidth="1"/>
    <col min="14" max="14" width="7.7109375" style="132" bestFit="1" customWidth="1"/>
    <col min="15" max="15" width="7.140625" style="132" bestFit="1" customWidth="1"/>
    <col min="16" max="16" width="6.7109375" style="132" bestFit="1" customWidth="1"/>
    <col min="17" max="17" width="7.42578125" style="132" bestFit="1" customWidth="1"/>
    <col min="18" max="18" width="7.140625" style="132" bestFit="1" customWidth="1"/>
    <col min="19" max="19" width="7.7109375" style="132" bestFit="1" customWidth="1"/>
    <col min="20" max="16384" width="2.42578125" style="132"/>
  </cols>
  <sheetData>
    <row r="5" spans="1:19" x14ac:dyDescent="0.25">
      <c r="A5" s="522" t="s">
        <v>116</v>
      </c>
      <c r="B5" s="522"/>
      <c r="C5" s="522"/>
      <c r="D5" s="522"/>
      <c r="E5" s="523"/>
      <c r="F5" s="523"/>
      <c r="G5" s="523"/>
      <c r="H5" s="523"/>
      <c r="I5" s="523"/>
      <c r="J5" s="523"/>
      <c r="K5" s="523"/>
      <c r="L5" s="523"/>
      <c r="M5" s="523"/>
      <c r="N5" s="523"/>
      <c r="O5" s="523"/>
      <c r="P5" s="523"/>
      <c r="Q5" s="523"/>
      <c r="R5" s="523"/>
      <c r="S5" s="523"/>
    </row>
    <row r="6" spans="1:19" x14ac:dyDescent="0.25">
      <c r="A6" s="212"/>
      <c r="B6" s="242"/>
      <c r="C6" s="242"/>
      <c r="D6" s="242"/>
      <c r="E6" s="348">
        <v>45323</v>
      </c>
      <c r="F6" s="348">
        <v>45352</v>
      </c>
      <c r="G6" s="348">
        <v>45383</v>
      </c>
      <c r="H6" s="348">
        <v>45413</v>
      </c>
      <c r="I6" s="348">
        <v>45444</v>
      </c>
      <c r="J6" s="348">
        <v>45474</v>
      </c>
      <c r="K6" s="348">
        <v>45505</v>
      </c>
      <c r="L6" s="348">
        <v>45536</v>
      </c>
      <c r="M6" s="348">
        <v>45566</v>
      </c>
      <c r="N6" s="348">
        <v>45597</v>
      </c>
      <c r="O6" s="348">
        <v>45627</v>
      </c>
      <c r="P6" s="348">
        <v>45658</v>
      </c>
      <c r="Q6" s="348">
        <v>45689</v>
      </c>
      <c r="R6" s="348">
        <v>45717</v>
      </c>
      <c r="S6" s="348">
        <v>45748</v>
      </c>
    </row>
    <row r="7" spans="1:19" ht="25.5" x14ac:dyDescent="0.25">
      <c r="A7" s="133" t="s">
        <v>117</v>
      </c>
      <c r="B7" s="133" t="s">
        <v>118</v>
      </c>
      <c r="C7" s="134" t="s">
        <v>119</v>
      </c>
      <c r="D7" s="241" t="s">
        <v>35</v>
      </c>
      <c r="E7" s="333" t="s">
        <v>120</v>
      </c>
      <c r="F7" s="333" t="s">
        <v>121</v>
      </c>
      <c r="G7" s="333" t="s">
        <v>122</v>
      </c>
      <c r="H7" s="333" t="s">
        <v>123</v>
      </c>
      <c r="I7" s="376" t="s">
        <v>124</v>
      </c>
      <c r="J7" s="363" t="s">
        <v>125</v>
      </c>
      <c r="K7" s="333" t="s">
        <v>126</v>
      </c>
      <c r="L7" s="333" t="s">
        <v>127</v>
      </c>
      <c r="M7" s="333" t="s">
        <v>128</v>
      </c>
      <c r="N7" s="333" t="s">
        <v>129</v>
      </c>
      <c r="O7" s="333" t="s">
        <v>130</v>
      </c>
      <c r="P7" s="333" t="s">
        <v>131</v>
      </c>
      <c r="Q7" s="333" t="s">
        <v>132</v>
      </c>
      <c r="R7" s="333" t="s">
        <v>133</v>
      </c>
      <c r="S7" s="333" t="s">
        <v>134</v>
      </c>
    </row>
    <row r="8" spans="1:19" x14ac:dyDescent="0.25">
      <c r="A8" s="135">
        <v>1</v>
      </c>
      <c r="B8" s="136" t="s">
        <v>135</v>
      </c>
      <c r="C8" s="137"/>
      <c r="D8" s="341"/>
      <c r="E8" s="334"/>
      <c r="F8" s="334"/>
      <c r="G8" s="351"/>
      <c r="H8" s="349"/>
      <c r="I8" s="377"/>
      <c r="J8" s="364"/>
      <c r="K8" s="349"/>
      <c r="L8" s="334"/>
      <c r="M8" s="351"/>
      <c r="N8" s="349"/>
      <c r="O8" s="377"/>
      <c r="P8" s="364"/>
      <c r="Q8" s="349"/>
      <c r="R8" s="334"/>
      <c r="S8" s="351"/>
    </row>
    <row r="9" spans="1:19" x14ac:dyDescent="0.25">
      <c r="A9" s="138"/>
      <c r="B9" s="139" t="s">
        <v>136</v>
      </c>
      <c r="C9" s="140"/>
      <c r="D9" s="342"/>
      <c r="E9" s="142"/>
      <c r="F9" s="142"/>
      <c r="G9" s="352"/>
      <c r="H9" s="141"/>
      <c r="I9" s="378"/>
      <c r="J9" s="365"/>
      <c r="K9" s="141"/>
      <c r="L9" s="142"/>
      <c r="M9" s="352"/>
      <c r="N9" s="141"/>
      <c r="O9" s="378"/>
      <c r="P9" s="365"/>
      <c r="Q9" s="141"/>
      <c r="R9" s="142"/>
      <c r="S9" s="352"/>
    </row>
    <row r="10" spans="1:19" x14ac:dyDescent="0.25">
      <c r="A10" s="138"/>
      <c r="B10" s="139"/>
      <c r="C10" s="140"/>
      <c r="D10" s="342"/>
      <c r="E10" s="142"/>
      <c r="F10" s="142"/>
      <c r="G10" s="352"/>
      <c r="H10" s="141"/>
      <c r="I10" s="378"/>
      <c r="J10" s="365"/>
      <c r="K10" s="141"/>
      <c r="L10" s="142"/>
      <c r="M10" s="352"/>
      <c r="N10" s="141"/>
      <c r="O10" s="378"/>
      <c r="P10" s="365"/>
      <c r="Q10" s="141"/>
      <c r="R10" s="142"/>
      <c r="S10" s="352"/>
    </row>
    <row r="11" spans="1:19" x14ac:dyDescent="0.25">
      <c r="A11" s="138"/>
      <c r="B11" s="139"/>
      <c r="C11" s="140"/>
      <c r="D11" s="342"/>
      <c r="E11" s="142"/>
      <c r="F11" s="142"/>
      <c r="G11" s="352"/>
      <c r="H11" s="141"/>
      <c r="I11" s="378"/>
      <c r="J11" s="365"/>
      <c r="K11" s="141"/>
      <c r="L11" s="142"/>
      <c r="M11" s="352"/>
      <c r="N11" s="141"/>
      <c r="O11" s="378"/>
      <c r="P11" s="365"/>
      <c r="Q11" s="141"/>
      <c r="R11" s="142"/>
      <c r="S11" s="352"/>
    </row>
    <row r="12" spans="1:19" x14ac:dyDescent="0.25">
      <c r="A12" s="143">
        <v>2</v>
      </c>
      <c r="B12" s="143" t="s">
        <v>137</v>
      </c>
      <c r="C12" s="144"/>
      <c r="D12" s="343"/>
      <c r="E12" s="146"/>
      <c r="F12" s="146"/>
      <c r="G12" s="353"/>
      <c r="H12" s="145"/>
      <c r="I12" s="379"/>
      <c r="J12" s="366"/>
      <c r="K12" s="145"/>
      <c r="L12" s="146"/>
      <c r="M12" s="353"/>
      <c r="N12" s="145"/>
      <c r="O12" s="379"/>
      <c r="P12" s="366"/>
      <c r="Q12" s="145"/>
      <c r="R12" s="146"/>
      <c r="S12" s="353"/>
    </row>
    <row r="13" spans="1:19" x14ac:dyDescent="0.25">
      <c r="A13" s="138"/>
      <c r="B13" s="139" t="s">
        <v>138</v>
      </c>
      <c r="C13" s="147"/>
      <c r="D13" s="344"/>
      <c r="E13" s="149"/>
      <c r="F13" s="149"/>
      <c r="G13" s="354"/>
      <c r="H13" s="148"/>
      <c r="I13" s="380"/>
      <c r="J13" s="367"/>
      <c r="K13" s="148"/>
      <c r="L13" s="149"/>
      <c r="M13" s="354"/>
      <c r="N13" s="148"/>
      <c r="O13" s="380"/>
      <c r="P13" s="367"/>
      <c r="Q13" s="150"/>
      <c r="R13" s="151"/>
      <c r="S13" s="355"/>
    </row>
    <row r="14" spans="1:19" x14ac:dyDescent="0.25">
      <c r="A14" s="138"/>
      <c r="B14" s="139"/>
      <c r="C14" s="147"/>
      <c r="D14" s="344"/>
      <c r="E14" s="149"/>
      <c r="F14" s="149"/>
      <c r="G14" s="354"/>
      <c r="H14" s="148"/>
      <c r="I14" s="380"/>
      <c r="J14" s="367"/>
      <c r="K14" s="148"/>
      <c r="L14" s="149"/>
      <c r="M14" s="354"/>
      <c r="N14" s="148"/>
      <c r="O14" s="380"/>
      <c r="P14" s="367"/>
      <c r="Q14" s="150"/>
      <c r="R14" s="151"/>
      <c r="S14" s="355"/>
    </row>
    <row r="15" spans="1:19" x14ac:dyDescent="0.25">
      <c r="A15" s="138"/>
      <c r="B15" s="139"/>
      <c r="C15" s="147"/>
      <c r="D15" s="344"/>
      <c r="E15" s="151"/>
      <c r="F15" s="151"/>
      <c r="G15" s="355"/>
      <c r="H15" s="150"/>
      <c r="I15" s="381"/>
      <c r="J15" s="368"/>
      <c r="K15" s="150"/>
      <c r="L15" s="151"/>
      <c r="M15" s="354"/>
      <c r="N15" s="148"/>
      <c r="O15" s="380"/>
      <c r="P15" s="367"/>
      <c r="Q15" s="148"/>
      <c r="R15" s="149"/>
      <c r="S15" s="354"/>
    </row>
    <row r="16" spans="1:19" x14ac:dyDescent="0.25">
      <c r="A16" s="138"/>
      <c r="B16" s="139"/>
      <c r="C16" s="147"/>
      <c r="D16" s="344"/>
      <c r="E16" s="151"/>
      <c r="F16" s="151"/>
      <c r="G16" s="355"/>
      <c r="H16" s="150"/>
      <c r="I16" s="381"/>
      <c r="J16" s="368"/>
      <c r="K16" s="150"/>
      <c r="L16" s="151"/>
      <c r="M16" s="354"/>
      <c r="N16" s="148"/>
      <c r="O16" s="380"/>
      <c r="P16" s="367"/>
      <c r="Q16" s="148"/>
      <c r="R16" s="149"/>
      <c r="S16" s="354"/>
    </row>
    <row r="17" spans="1:19" x14ac:dyDescent="0.25">
      <c r="A17" s="138"/>
      <c r="B17" s="139"/>
      <c r="C17" s="147"/>
      <c r="D17" s="344"/>
      <c r="E17" s="151"/>
      <c r="F17" s="151"/>
      <c r="G17" s="355"/>
      <c r="H17" s="150"/>
      <c r="I17" s="381"/>
      <c r="J17" s="368"/>
      <c r="K17" s="150"/>
      <c r="L17" s="151"/>
      <c r="M17" s="355"/>
      <c r="N17" s="150"/>
      <c r="O17" s="381"/>
      <c r="P17" s="368"/>
      <c r="Q17" s="150"/>
      <c r="R17" s="151"/>
      <c r="S17" s="355"/>
    </row>
    <row r="18" spans="1:19" x14ac:dyDescent="0.25">
      <c r="A18" s="152">
        <v>3</v>
      </c>
      <c r="B18" s="152" t="s">
        <v>139</v>
      </c>
      <c r="C18" s="153"/>
      <c r="D18" s="345"/>
      <c r="E18" s="151"/>
      <c r="F18" s="151"/>
      <c r="G18" s="355"/>
      <c r="H18" s="150"/>
      <c r="I18" s="381"/>
      <c r="J18" s="369"/>
      <c r="K18" s="155"/>
      <c r="L18" s="154"/>
      <c r="M18" s="356"/>
      <c r="N18" s="155"/>
      <c r="O18" s="382"/>
      <c r="P18" s="369"/>
      <c r="Q18" s="155"/>
      <c r="R18" s="154"/>
      <c r="S18" s="356"/>
    </row>
    <row r="19" spans="1:19" x14ac:dyDescent="0.25">
      <c r="A19" s="138"/>
      <c r="B19" s="139" t="s">
        <v>52</v>
      </c>
      <c r="C19" s="147"/>
      <c r="D19" s="344"/>
      <c r="E19" s="151"/>
      <c r="F19" s="151"/>
      <c r="G19" s="355"/>
      <c r="H19" s="150"/>
      <c r="I19" s="381"/>
      <c r="J19" s="370"/>
      <c r="K19" s="157"/>
      <c r="L19" s="156"/>
      <c r="M19" s="357"/>
      <c r="N19" s="157"/>
      <c r="O19" s="383"/>
      <c r="P19" s="370"/>
      <c r="Q19" s="157"/>
      <c r="R19" s="156"/>
      <c r="S19" s="357"/>
    </row>
    <row r="20" spans="1:19" x14ac:dyDescent="0.25">
      <c r="A20" s="138"/>
      <c r="B20" s="139"/>
      <c r="C20" s="147"/>
      <c r="D20" s="344"/>
      <c r="E20" s="151"/>
      <c r="F20" s="151"/>
      <c r="G20" s="355"/>
      <c r="H20" s="150"/>
      <c r="I20" s="381"/>
      <c r="J20" s="370"/>
      <c r="K20" s="157"/>
      <c r="L20" s="156"/>
      <c r="M20" s="357"/>
      <c r="N20" s="157"/>
      <c r="O20" s="383"/>
      <c r="P20" s="370"/>
      <c r="Q20" s="157"/>
      <c r="R20" s="156"/>
      <c r="S20" s="357"/>
    </row>
    <row r="21" spans="1:19" x14ac:dyDescent="0.25">
      <c r="A21" s="138"/>
      <c r="B21" s="139"/>
      <c r="C21" s="147"/>
      <c r="D21" s="344"/>
      <c r="E21" s="151"/>
      <c r="F21" s="151"/>
      <c r="G21" s="355"/>
      <c r="H21" s="150"/>
      <c r="I21" s="381"/>
      <c r="J21" s="370"/>
      <c r="K21" s="157"/>
      <c r="L21" s="156"/>
      <c r="M21" s="357"/>
      <c r="N21" s="157"/>
      <c r="O21" s="383"/>
      <c r="P21" s="370"/>
      <c r="Q21" s="157"/>
      <c r="R21" s="156"/>
      <c r="S21" s="357"/>
    </row>
    <row r="22" spans="1:19" x14ac:dyDescent="0.25">
      <c r="A22" s="138"/>
      <c r="B22" s="139"/>
      <c r="C22" s="147"/>
      <c r="D22" s="344"/>
      <c r="E22" s="151"/>
      <c r="F22" s="151"/>
      <c r="G22" s="355"/>
      <c r="H22" s="150"/>
      <c r="I22" s="381"/>
      <c r="J22" s="370"/>
      <c r="K22" s="157"/>
      <c r="L22" s="156"/>
      <c r="M22" s="357"/>
      <c r="N22" s="157"/>
      <c r="O22" s="383"/>
      <c r="P22" s="370"/>
      <c r="Q22" s="157"/>
      <c r="R22" s="156"/>
      <c r="S22" s="357"/>
    </row>
    <row r="23" spans="1:19" x14ac:dyDescent="0.25">
      <c r="A23" s="138"/>
      <c r="B23" s="98"/>
      <c r="C23" s="147"/>
      <c r="D23" s="344"/>
      <c r="E23" s="151"/>
      <c r="F23" s="151"/>
      <c r="G23" s="355"/>
      <c r="H23" s="150"/>
      <c r="I23" s="381"/>
      <c r="J23" s="370"/>
      <c r="K23" s="157"/>
      <c r="L23" s="156"/>
      <c r="M23" s="357"/>
      <c r="N23" s="157"/>
      <c r="O23" s="383"/>
      <c r="P23" s="370"/>
      <c r="Q23" s="157"/>
      <c r="R23" s="156"/>
      <c r="S23" s="357"/>
    </row>
    <row r="24" spans="1:19" x14ac:dyDescent="0.25">
      <c r="A24" s="158">
        <v>4</v>
      </c>
      <c r="B24" s="158" t="s">
        <v>140</v>
      </c>
      <c r="C24" s="159"/>
      <c r="D24" s="346"/>
      <c r="E24" s="151"/>
      <c r="F24" s="151"/>
      <c r="G24" s="355"/>
      <c r="H24" s="150"/>
      <c r="I24" s="381"/>
      <c r="J24" s="368"/>
      <c r="K24" s="150"/>
      <c r="L24" s="335"/>
      <c r="M24" s="358"/>
      <c r="N24" s="160"/>
      <c r="O24" s="384"/>
      <c r="P24" s="371"/>
      <c r="Q24" s="160"/>
      <c r="R24" s="335"/>
      <c r="S24" s="358"/>
    </row>
    <row r="25" spans="1:19" x14ac:dyDescent="0.25">
      <c r="A25" s="138"/>
      <c r="B25" s="161" t="s">
        <v>54</v>
      </c>
      <c r="C25" s="147"/>
      <c r="D25" s="344"/>
      <c r="E25" s="151"/>
      <c r="F25" s="151"/>
      <c r="G25" s="355"/>
      <c r="H25" s="150"/>
      <c r="I25" s="381"/>
      <c r="J25" s="368"/>
      <c r="K25" s="150"/>
      <c r="L25" s="336"/>
      <c r="M25" s="359"/>
      <c r="N25" s="162"/>
      <c r="O25" s="385"/>
      <c r="P25" s="372"/>
      <c r="Q25" s="162"/>
      <c r="R25" s="336"/>
      <c r="S25" s="359"/>
    </row>
    <row r="26" spans="1:19" x14ac:dyDescent="0.25">
      <c r="A26" s="138"/>
      <c r="B26" s="161"/>
      <c r="C26" s="147"/>
      <c r="D26" s="344"/>
      <c r="E26" s="151"/>
      <c r="F26" s="151"/>
      <c r="G26" s="355"/>
      <c r="H26" s="150"/>
      <c r="I26" s="381"/>
      <c r="J26" s="368"/>
      <c r="K26" s="150"/>
      <c r="L26" s="336"/>
      <c r="M26" s="359"/>
      <c r="N26" s="162"/>
      <c r="O26" s="385"/>
      <c r="P26" s="372"/>
      <c r="Q26" s="162"/>
      <c r="R26" s="336"/>
      <c r="S26" s="359"/>
    </row>
    <row r="27" spans="1:19" x14ac:dyDescent="0.25">
      <c r="A27" s="138"/>
      <c r="B27" s="139"/>
      <c r="C27" s="140"/>
      <c r="D27" s="342"/>
      <c r="E27" s="151"/>
      <c r="F27" s="151"/>
      <c r="G27" s="355"/>
      <c r="H27" s="150"/>
      <c r="I27" s="381"/>
      <c r="J27" s="368"/>
      <c r="K27" s="150"/>
      <c r="L27" s="151"/>
      <c r="M27" s="355"/>
      <c r="N27" s="162"/>
      <c r="O27" s="385"/>
      <c r="P27" s="372"/>
      <c r="Q27" s="162"/>
      <c r="R27" s="336"/>
      <c r="S27" s="359"/>
    </row>
    <row r="28" spans="1:19" x14ac:dyDescent="0.25">
      <c r="A28" s="138"/>
      <c r="B28" s="139"/>
      <c r="C28" s="147"/>
      <c r="D28" s="344"/>
      <c r="E28" s="151"/>
      <c r="F28" s="151"/>
      <c r="G28" s="355"/>
      <c r="H28" s="150"/>
      <c r="I28" s="381"/>
      <c r="J28" s="368"/>
      <c r="K28" s="150"/>
      <c r="L28" s="151"/>
      <c r="M28" s="355"/>
      <c r="N28" s="162"/>
      <c r="O28" s="385"/>
      <c r="P28" s="372"/>
      <c r="Q28" s="162"/>
      <c r="R28" s="336"/>
      <c r="S28" s="359"/>
    </row>
    <row r="29" spans="1:19" x14ac:dyDescent="0.25">
      <c r="A29" s="138"/>
      <c r="B29" s="139"/>
      <c r="C29" s="147"/>
      <c r="D29" s="344"/>
      <c r="E29" s="151"/>
      <c r="F29" s="151"/>
      <c r="G29" s="355"/>
      <c r="H29" s="150"/>
      <c r="I29" s="381"/>
      <c r="J29" s="368"/>
      <c r="K29" s="150"/>
      <c r="L29" s="151"/>
      <c r="M29" s="355"/>
      <c r="N29" s="162"/>
      <c r="O29" s="385"/>
      <c r="P29" s="372"/>
      <c r="Q29" s="162"/>
      <c r="R29" s="337"/>
      <c r="S29" s="360"/>
    </row>
    <row r="30" spans="1:19" x14ac:dyDescent="0.25">
      <c r="A30" s="163">
        <v>5</v>
      </c>
      <c r="B30" s="163" t="s">
        <v>141</v>
      </c>
      <c r="C30" s="164"/>
      <c r="D30" s="347"/>
      <c r="E30" s="151"/>
      <c r="F30" s="151"/>
      <c r="G30" s="355"/>
      <c r="H30" s="150"/>
      <c r="I30" s="381"/>
      <c r="J30" s="368"/>
      <c r="K30" s="150"/>
      <c r="L30" s="151"/>
      <c r="M30" s="355"/>
      <c r="N30" s="165"/>
      <c r="O30" s="386"/>
      <c r="P30" s="373"/>
      <c r="Q30" s="165"/>
      <c r="R30" s="338"/>
      <c r="S30" s="361"/>
    </row>
    <row r="31" spans="1:19" x14ac:dyDescent="0.25">
      <c r="A31" s="138"/>
      <c r="B31" s="139" t="s">
        <v>56</v>
      </c>
      <c r="C31" s="147"/>
      <c r="D31" s="344"/>
      <c r="E31" s="151"/>
      <c r="F31" s="151"/>
      <c r="G31" s="355"/>
      <c r="H31" s="150"/>
      <c r="I31" s="381"/>
      <c r="J31" s="368"/>
      <c r="K31" s="150"/>
      <c r="L31" s="151"/>
      <c r="M31" s="355"/>
      <c r="N31" s="166"/>
      <c r="O31" s="387"/>
      <c r="P31" s="374"/>
      <c r="Q31" s="166"/>
      <c r="R31" s="339"/>
      <c r="S31" s="362"/>
    </row>
    <row r="32" spans="1:19" x14ac:dyDescent="0.25">
      <c r="A32" s="138"/>
      <c r="B32" s="139"/>
      <c r="C32" s="147"/>
      <c r="D32" s="344"/>
      <c r="E32" s="151"/>
      <c r="F32" s="151"/>
      <c r="G32" s="355"/>
      <c r="H32" s="150"/>
      <c r="I32" s="381"/>
      <c r="J32" s="368"/>
      <c r="K32" s="150"/>
      <c r="L32" s="151"/>
      <c r="M32" s="355"/>
      <c r="N32" s="166"/>
      <c r="O32" s="387"/>
      <c r="P32" s="374"/>
      <c r="Q32" s="166"/>
      <c r="R32" s="339"/>
      <c r="S32" s="362"/>
    </row>
    <row r="33" spans="1:19" x14ac:dyDescent="0.25">
      <c r="A33" s="138"/>
      <c r="B33" s="139"/>
      <c r="C33" s="147"/>
      <c r="D33" s="344"/>
      <c r="E33" s="151"/>
      <c r="F33" s="151"/>
      <c r="G33" s="355"/>
      <c r="H33" s="150"/>
      <c r="I33" s="381"/>
      <c r="J33" s="368"/>
      <c r="K33" s="150"/>
      <c r="L33" s="151"/>
      <c r="M33" s="355"/>
      <c r="N33" s="150"/>
      <c r="O33" s="388"/>
      <c r="P33" s="375"/>
      <c r="Q33" s="350"/>
      <c r="R33" s="340"/>
      <c r="S33" s="362"/>
    </row>
    <row r="34" spans="1:19" x14ac:dyDescent="0.25">
      <c r="A34" s="138"/>
      <c r="B34" s="139"/>
      <c r="C34" s="167"/>
      <c r="D34" s="344"/>
      <c r="E34" s="151"/>
      <c r="F34" s="151"/>
      <c r="G34" s="355"/>
      <c r="H34" s="150"/>
      <c r="I34" s="381"/>
      <c r="J34" s="368"/>
      <c r="K34" s="150"/>
      <c r="L34" s="151"/>
      <c r="M34" s="355"/>
      <c r="N34" s="166"/>
      <c r="O34" s="387"/>
      <c r="P34" s="374"/>
      <c r="Q34" s="166"/>
      <c r="R34" s="339"/>
      <c r="S34" s="362"/>
    </row>
  </sheetData>
  <mergeCells count="1">
    <mergeCell ref="A5:S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689A5-012D-4D3E-AA72-7D18CD8044B3}">
  <sheetPr codeName="Foglio2"/>
  <dimension ref="A4:B9"/>
  <sheetViews>
    <sheetView showGridLines="0" workbookViewId="0">
      <selection activeCell="B10" sqref="B10"/>
    </sheetView>
  </sheetViews>
  <sheetFormatPr defaultColWidth="8.85546875" defaultRowHeight="21" customHeight="1" x14ac:dyDescent="0.25"/>
  <cols>
    <col min="1" max="1" width="8.85546875" style="96"/>
    <col min="2" max="2" width="126.42578125" customWidth="1"/>
  </cols>
  <sheetData>
    <row r="4" spans="1:2" ht="21" customHeight="1" thickBot="1" x14ac:dyDescent="0.3">
      <c r="A4" s="244" t="s">
        <v>19</v>
      </c>
      <c r="B4" s="245" t="s">
        <v>20</v>
      </c>
    </row>
    <row r="5" spans="1:2" ht="167.1" customHeight="1" thickTop="1" x14ac:dyDescent="0.25">
      <c r="A5" s="168" t="s">
        <v>21</v>
      </c>
      <c r="B5" s="321" t="s">
        <v>22</v>
      </c>
    </row>
    <row r="6" spans="1:2" ht="50.1" customHeight="1" x14ac:dyDescent="0.25">
      <c r="A6" s="131" t="s">
        <v>23</v>
      </c>
      <c r="B6" s="322" t="s">
        <v>24</v>
      </c>
    </row>
    <row r="7" spans="1:2" ht="22.35" customHeight="1" x14ac:dyDescent="0.25">
      <c r="A7" s="131" t="s">
        <v>25</v>
      </c>
      <c r="B7" s="322" t="s">
        <v>26</v>
      </c>
    </row>
    <row r="8" spans="1:2" ht="48.6" customHeight="1" x14ac:dyDescent="0.25">
      <c r="A8" s="131" t="s">
        <v>27</v>
      </c>
      <c r="B8" s="322" t="s">
        <v>28</v>
      </c>
    </row>
    <row r="9" spans="1:2" ht="36.6" customHeight="1" x14ac:dyDescent="0.25">
      <c r="A9" s="131" t="s">
        <v>29</v>
      </c>
      <c r="B9" s="322" t="s">
        <v>30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3">
    <pageSetUpPr fitToPage="1"/>
  </sheetPr>
  <dimension ref="A3:AB985"/>
  <sheetViews>
    <sheetView showGridLines="0" zoomScaleNormal="100" workbookViewId="0">
      <pane ySplit="5" topLeftCell="A6" activePane="bottomLeft" state="frozen"/>
      <selection pane="bottomLeft" activeCell="E1" sqref="E1:E1048576"/>
    </sheetView>
  </sheetViews>
  <sheetFormatPr defaultColWidth="14.42578125" defaultRowHeight="15.75" x14ac:dyDescent="0.25"/>
  <cols>
    <col min="1" max="1" width="74.42578125" style="14" customWidth="1"/>
    <col min="2" max="3" width="8.42578125" style="14" customWidth="1"/>
    <col min="4" max="4" width="10.28515625" style="14" customWidth="1"/>
    <col min="5" max="16" width="8.42578125" style="14" customWidth="1"/>
    <col min="17" max="17" width="9.28515625" style="14" customWidth="1"/>
    <col min="18" max="20" width="14.42578125" style="14"/>
    <col min="21" max="29" width="7.28515625" style="14" customWidth="1"/>
    <col min="30" max="16384" width="14.42578125" style="14"/>
  </cols>
  <sheetData>
    <row r="3" spans="1:28" ht="16.5" thickBot="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1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16.5" thickBot="1" x14ac:dyDescent="0.3">
      <c r="A4" s="18"/>
      <c r="B4" s="19"/>
      <c r="C4" s="19"/>
      <c r="D4" s="19"/>
      <c r="E4" s="16">
        <v>1</v>
      </c>
      <c r="F4" s="16">
        <v>2</v>
      </c>
      <c r="G4" s="16">
        <v>3</v>
      </c>
      <c r="H4" s="16">
        <v>4</v>
      </c>
      <c r="I4" s="16">
        <v>5</v>
      </c>
      <c r="J4" s="16">
        <v>6</v>
      </c>
      <c r="K4" s="19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8" ht="117" customHeight="1" thickBot="1" x14ac:dyDescent="0.3">
      <c r="A5" s="208" t="s">
        <v>31</v>
      </c>
      <c r="B5" s="16" t="s">
        <v>32</v>
      </c>
      <c r="C5" s="16" t="s">
        <v>33</v>
      </c>
      <c r="D5" s="16" t="s">
        <v>34</v>
      </c>
      <c r="E5" s="103" t="s">
        <v>36</v>
      </c>
      <c r="F5" s="17" t="s">
        <v>37</v>
      </c>
      <c r="G5" s="17" t="s">
        <v>38</v>
      </c>
      <c r="H5" s="17" t="s">
        <v>39</v>
      </c>
      <c r="I5" s="17" t="s">
        <v>40</v>
      </c>
      <c r="J5" s="17" t="s">
        <v>41</v>
      </c>
      <c r="K5" s="20" t="s">
        <v>42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8" ht="16.5" thickBot="1" x14ac:dyDescent="0.3">
      <c r="A6" s="310" t="s">
        <v>43</v>
      </c>
      <c r="B6" s="248">
        <v>1</v>
      </c>
      <c r="C6" s="249">
        <v>36</v>
      </c>
      <c r="D6" s="250" t="s">
        <v>44</v>
      </c>
      <c r="E6" s="189">
        <f t="shared" ref="E6:J6" si="0">SUM(E7:E11)</f>
        <v>15</v>
      </c>
      <c r="F6" s="190">
        <f t="shared" si="0"/>
        <v>1</v>
      </c>
      <c r="G6" s="190">
        <f t="shared" si="0"/>
        <v>4</v>
      </c>
      <c r="H6" s="190">
        <f t="shared" si="0"/>
        <v>1</v>
      </c>
      <c r="I6" s="190">
        <f>SUM(I7:I11)</f>
        <v>1</v>
      </c>
      <c r="J6" s="191">
        <f t="shared" si="0"/>
        <v>7</v>
      </c>
      <c r="K6" s="192">
        <f t="shared" ref="K6:K35" si="1">SUM(E6:J6)</f>
        <v>29</v>
      </c>
      <c r="L6" s="7"/>
      <c r="M6" s="7"/>
      <c r="N6" s="7"/>
      <c r="O6" s="7"/>
      <c r="P6" s="7"/>
      <c r="Q6" s="7"/>
      <c r="R6" s="7"/>
      <c r="S6" s="7"/>
      <c r="T6" s="7"/>
    </row>
    <row r="7" spans="1:28" ht="20.100000000000001" customHeight="1" x14ac:dyDescent="0.25">
      <c r="A7" s="311" t="s">
        <v>45</v>
      </c>
      <c r="B7" s="251">
        <v>1</v>
      </c>
      <c r="C7" s="252">
        <v>36</v>
      </c>
      <c r="D7" s="253" t="s">
        <v>44</v>
      </c>
      <c r="E7" s="280">
        <v>6</v>
      </c>
      <c r="F7" s="281">
        <v>1</v>
      </c>
      <c r="G7" s="281">
        <v>1</v>
      </c>
      <c r="H7" s="281">
        <v>1</v>
      </c>
      <c r="I7" s="281">
        <v>1</v>
      </c>
      <c r="J7" s="282">
        <v>1</v>
      </c>
      <c r="K7" s="197">
        <f t="shared" si="1"/>
        <v>11</v>
      </c>
      <c r="L7" s="7"/>
      <c r="M7" s="7"/>
      <c r="N7" s="7"/>
      <c r="O7" s="7"/>
      <c r="P7" s="7"/>
      <c r="Q7" s="7"/>
      <c r="R7" s="7"/>
      <c r="S7" s="7"/>
      <c r="T7" s="7"/>
    </row>
    <row r="8" spans="1:28" ht="20.100000000000001" customHeight="1" x14ac:dyDescent="0.25">
      <c r="A8" s="312" t="s">
        <v>46</v>
      </c>
      <c r="B8" s="255">
        <v>1</v>
      </c>
      <c r="C8" s="256">
        <v>36</v>
      </c>
      <c r="D8" s="257" t="s">
        <v>44</v>
      </c>
      <c r="E8" s="283">
        <v>6</v>
      </c>
      <c r="F8" s="284"/>
      <c r="G8" s="284">
        <v>3</v>
      </c>
      <c r="H8" s="285"/>
      <c r="I8" s="284"/>
      <c r="J8" s="286"/>
      <c r="K8" s="197">
        <f t="shared" si="1"/>
        <v>9</v>
      </c>
      <c r="L8" s="7"/>
      <c r="M8"/>
      <c r="N8"/>
      <c r="O8"/>
      <c r="P8"/>
      <c r="Q8"/>
      <c r="R8"/>
      <c r="S8"/>
      <c r="T8"/>
      <c r="U8"/>
      <c r="V8"/>
      <c r="W8"/>
    </row>
    <row r="9" spans="1:28" ht="20.100000000000001" customHeight="1" x14ac:dyDescent="0.25">
      <c r="A9" s="313" t="s">
        <v>47</v>
      </c>
      <c r="B9" s="255">
        <v>1</v>
      </c>
      <c r="C9" s="259">
        <v>36</v>
      </c>
      <c r="D9" s="254" t="s">
        <v>44</v>
      </c>
      <c r="E9" s="287">
        <v>3</v>
      </c>
      <c r="F9" s="284"/>
      <c r="G9" s="284"/>
      <c r="H9" s="285"/>
      <c r="I9" s="284"/>
      <c r="J9" s="288">
        <v>6</v>
      </c>
      <c r="K9" s="197">
        <f t="shared" si="1"/>
        <v>9</v>
      </c>
      <c r="L9" s="7"/>
    </row>
    <row r="10" spans="1:28" ht="20.100000000000001" customHeight="1" x14ac:dyDescent="0.25">
      <c r="A10" s="312"/>
      <c r="B10" s="255"/>
      <c r="C10" s="259"/>
      <c r="D10" s="258"/>
      <c r="E10" s="287"/>
      <c r="F10" s="284"/>
      <c r="G10" s="284"/>
      <c r="H10" s="284"/>
      <c r="I10" s="284"/>
      <c r="J10" s="286"/>
      <c r="K10" s="197">
        <f t="shared" si="1"/>
        <v>0</v>
      </c>
      <c r="L10" s="7"/>
    </row>
    <row r="11" spans="1:28" ht="20.100000000000001" customHeight="1" thickBot="1" x14ac:dyDescent="0.3">
      <c r="A11" s="312"/>
      <c r="B11" s="255"/>
      <c r="C11" s="259"/>
      <c r="D11" s="258"/>
      <c r="E11" s="287"/>
      <c r="F11" s="284"/>
      <c r="G11" s="284"/>
      <c r="H11" s="284"/>
      <c r="I11" s="284"/>
      <c r="J11" s="286"/>
      <c r="K11" s="198">
        <f t="shared" si="1"/>
        <v>0</v>
      </c>
      <c r="L11" s="7"/>
    </row>
    <row r="12" spans="1:28" ht="20.100000000000001" customHeight="1" thickBot="1" x14ac:dyDescent="0.3">
      <c r="A12" s="314" t="s">
        <v>48</v>
      </c>
      <c r="B12" s="260">
        <v>1</v>
      </c>
      <c r="C12" s="261">
        <v>36</v>
      </c>
      <c r="D12" s="262" t="s">
        <v>49</v>
      </c>
      <c r="E12" s="193">
        <f t="shared" ref="E12:I12" si="2">SUM(E13:E17)</f>
        <v>5</v>
      </c>
      <c r="F12" s="194">
        <f t="shared" si="2"/>
        <v>5</v>
      </c>
      <c r="G12" s="194">
        <f t="shared" si="2"/>
        <v>5</v>
      </c>
      <c r="H12" s="194">
        <f t="shared" si="2"/>
        <v>12</v>
      </c>
      <c r="I12" s="194">
        <f t="shared" si="2"/>
        <v>0</v>
      </c>
      <c r="J12" s="195">
        <f>SUM(J13:J17)</f>
        <v>0</v>
      </c>
      <c r="K12" s="196">
        <f t="shared" si="1"/>
        <v>27</v>
      </c>
      <c r="L12" s="7"/>
    </row>
    <row r="13" spans="1:28" ht="20.100000000000001" customHeight="1" x14ac:dyDescent="0.25">
      <c r="A13" s="315" t="s">
        <v>50</v>
      </c>
      <c r="B13" s="251">
        <v>1</v>
      </c>
      <c r="C13" s="252">
        <v>12</v>
      </c>
      <c r="D13" s="254" t="s">
        <v>49</v>
      </c>
      <c r="E13" s="289">
        <v>1</v>
      </c>
      <c r="F13" s="281">
        <v>1</v>
      </c>
      <c r="G13" s="281">
        <v>1</v>
      </c>
      <c r="H13" s="281">
        <v>1</v>
      </c>
      <c r="I13" s="281"/>
      <c r="J13" s="282"/>
      <c r="K13" s="197">
        <f t="shared" si="1"/>
        <v>4</v>
      </c>
      <c r="L13" s="7"/>
    </row>
    <row r="14" spans="1:28" ht="20.100000000000001" customHeight="1" x14ac:dyDescent="0.25">
      <c r="A14" s="316"/>
      <c r="B14" s="255">
        <v>3</v>
      </c>
      <c r="C14" s="259">
        <v>18</v>
      </c>
      <c r="D14" s="258" t="s">
        <v>49</v>
      </c>
      <c r="E14" s="287">
        <v>1</v>
      </c>
      <c r="F14" s="284">
        <v>1</v>
      </c>
      <c r="G14" s="284">
        <v>1</v>
      </c>
      <c r="H14" s="284">
        <v>1</v>
      </c>
      <c r="I14" s="284"/>
      <c r="J14" s="286"/>
      <c r="K14" s="197">
        <f t="shared" si="1"/>
        <v>4</v>
      </c>
      <c r="L14" s="7"/>
    </row>
    <row r="15" spans="1:28" ht="20.100000000000001" customHeight="1" x14ac:dyDescent="0.25">
      <c r="A15" s="316"/>
      <c r="B15" s="255">
        <v>9</v>
      </c>
      <c r="C15" s="259">
        <v>36</v>
      </c>
      <c r="D15" s="258" t="s">
        <v>49</v>
      </c>
      <c r="E15" s="287">
        <v>1</v>
      </c>
      <c r="F15" s="284">
        <v>1</v>
      </c>
      <c r="G15" s="284">
        <v>1</v>
      </c>
      <c r="H15" s="290">
        <v>4</v>
      </c>
      <c r="I15" s="284"/>
      <c r="J15" s="286"/>
      <c r="K15" s="197">
        <f t="shared" si="1"/>
        <v>7</v>
      </c>
      <c r="L15" s="7"/>
    </row>
    <row r="16" spans="1:28" ht="20.100000000000001" customHeight="1" x14ac:dyDescent="0.25">
      <c r="A16" s="316"/>
      <c r="B16" s="255">
        <v>9</v>
      </c>
      <c r="C16" s="259">
        <v>30</v>
      </c>
      <c r="D16" s="258" t="s">
        <v>49</v>
      </c>
      <c r="E16" s="287">
        <v>1</v>
      </c>
      <c r="F16" s="284">
        <v>1</v>
      </c>
      <c r="G16" s="284">
        <v>1</v>
      </c>
      <c r="H16" s="290">
        <v>5</v>
      </c>
      <c r="I16" s="284"/>
      <c r="J16" s="286"/>
      <c r="K16" s="197">
        <f t="shared" si="1"/>
        <v>8</v>
      </c>
      <c r="L16" s="7"/>
    </row>
    <row r="17" spans="1:22" ht="20.100000000000001" customHeight="1" thickBot="1" x14ac:dyDescent="0.3">
      <c r="A17" s="316"/>
      <c r="B17" s="255">
        <v>18</v>
      </c>
      <c r="C17" s="259">
        <v>36</v>
      </c>
      <c r="D17" s="263"/>
      <c r="E17" s="287">
        <v>1</v>
      </c>
      <c r="F17" s="284">
        <v>1</v>
      </c>
      <c r="G17" s="284">
        <v>1</v>
      </c>
      <c r="H17" s="285">
        <v>1</v>
      </c>
      <c r="I17" s="284"/>
      <c r="J17" s="286"/>
      <c r="K17" s="197">
        <f t="shared" si="1"/>
        <v>4</v>
      </c>
      <c r="L17" s="7"/>
    </row>
    <row r="18" spans="1:22" ht="20.100000000000001" customHeight="1" thickBot="1" x14ac:dyDescent="0.3">
      <c r="A18" s="317" t="s">
        <v>51</v>
      </c>
      <c r="B18" s="260">
        <v>6</v>
      </c>
      <c r="C18" s="261">
        <v>36</v>
      </c>
      <c r="D18" s="264"/>
      <c r="E18" s="193">
        <f t="shared" ref="E18:I18" si="3">SUM(E19:E23)</f>
        <v>17</v>
      </c>
      <c r="F18" s="194">
        <f t="shared" si="3"/>
        <v>18</v>
      </c>
      <c r="G18" s="194">
        <f t="shared" si="3"/>
        <v>5</v>
      </c>
      <c r="H18" s="194">
        <f t="shared" si="3"/>
        <v>12</v>
      </c>
      <c r="I18" s="194">
        <f t="shared" si="3"/>
        <v>11</v>
      </c>
      <c r="J18" s="195">
        <f>SUM(J19:J23)</f>
        <v>0</v>
      </c>
      <c r="K18" s="196">
        <f t="shared" si="1"/>
        <v>63</v>
      </c>
      <c r="L18" s="7"/>
    </row>
    <row r="19" spans="1:22" ht="20.100000000000001" customHeight="1" x14ac:dyDescent="0.25">
      <c r="A19" s="318" t="s">
        <v>52</v>
      </c>
      <c r="B19" s="251">
        <v>6</v>
      </c>
      <c r="C19" s="252">
        <v>36</v>
      </c>
      <c r="D19" s="265"/>
      <c r="E19" s="280">
        <v>13</v>
      </c>
      <c r="F19" s="281">
        <v>1</v>
      </c>
      <c r="G19" s="281">
        <v>1</v>
      </c>
      <c r="H19" s="291">
        <v>3</v>
      </c>
      <c r="I19" s="281">
        <v>2</v>
      </c>
      <c r="J19" s="282"/>
      <c r="K19" s="197">
        <f>SUM(E19:J19)</f>
        <v>20</v>
      </c>
      <c r="L19" s="7"/>
    </row>
    <row r="20" spans="1:22" ht="20.100000000000001" customHeight="1" x14ac:dyDescent="0.25">
      <c r="A20" s="313"/>
      <c r="B20" s="255">
        <v>6</v>
      </c>
      <c r="C20" s="259">
        <v>36</v>
      </c>
      <c r="D20" s="263"/>
      <c r="E20" s="287">
        <v>1</v>
      </c>
      <c r="F20" s="290">
        <v>14</v>
      </c>
      <c r="G20" s="284">
        <v>1</v>
      </c>
      <c r="H20" s="284">
        <v>3</v>
      </c>
      <c r="I20" s="284">
        <v>2</v>
      </c>
      <c r="J20" s="286"/>
      <c r="K20" s="197">
        <f t="shared" si="1"/>
        <v>21</v>
      </c>
      <c r="L20" s="7"/>
    </row>
    <row r="21" spans="1:22" ht="20.100000000000001" customHeight="1" x14ac:dyDescent="0.25">
      <c r="A21" s="313"/>
      <c r="B21" s="255">
        <v>6</v>
      </c>
      <c r="C21" s="259">
        <v>36</v>
      </c>
      <c r="D21" s="263"/>
      <c r="E21" s="287">
        <v>1</v>
      </c>
      <c r="F21" s="284">
        <v>1</v>
      </c>
      <c r="G21" s="284">
        <v>1</v>
      </c>
      <c r="H21" s="284">
        <v>2</v>
      </c>
      <c r="I21" s="284"/>
      <c r="J21" s="286"/>
      <c r="K21" s="197">
        <f t="shared" si="1"/>
        <v>5</v>
      </c>
      <c r="L21" s="7"/>
    </row>
    <row r="22" spans="1:22" ht="20.100000000000001" customHeight="1" x14ac:dyDescent="0.25">
      <c r="A22" s="313"/>
      <c r="B22" s="255">
        <v>6</v>
      </c>
      <c r="C22" s="259">
        <v>36</v>
      </c>
      <c r="D22" s="263"/>
      <c r="E22" s="287">
        <v>1</v>
      </c>
      <c r="F22" s="284">
        <v>1</v>
      </c>
      <c r="G22" s="284">
        <v>1</v>
      </c>
      <c r="H22" s="284">
        <v>1</v>
      </c>
      <c r="I22" s="290">
        <v>7</v>
      </c>
      <c r="J22" s="286"/>
      <c r="K22" s="197">
        <f t="shared" si="1"/>
        <v>11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20.100000000000001" customHeight="1" thickBot="1" x14ac:dyDescent="0.3">
      <c r="A23" s="319"/>
      <c r="B23" s="266">
        <v>6</v>
      </c>
      <c r="C23" s="267">
        <v>36</v>
      </c>
      <c r="D23" s="268"/>
      <c r="E23" s="292">
        <v>1</v>
      </c>
      <c r="F23" s="293">
        <v>1</v>
      </c>
      <c r="G23" s="293">
        <v>1</v>
      </c>
      <c r="H23" s="293">
        <v>3</v>
      </c>
      <c r="I23" s="293"/>
      <c r="J23" s="294"/>
      <c r="K23" s="199">
        <f t="shared" si="1"/>
        <v>6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20.100000000000001" customHeight="1" thickBot="1" x14ac:dyDescent="0.3">
      <c r="A24" s="320" t="s">
        <v>53</v>
      </c>
      <c r="B24" s="269">
        <v>10</v>
      </c>
      <c r="C24" s="270">
        <v>30</v>
      </c>
      <c r="D24" s="271"/>
      <c r="E24" s="205">
        <f t="shared" ref="E24:I24" si="4">SUM(E25:E29)</f>
        <v>18</v>
      </c>
      <c r="F24" s="206">
        <f t="shared" si="4"/>
        <v>9</v>
      </c>
      <c r="G24" s="206">
        <f t="shared" si="4"/>
        <v>25</v>
      </c>
      <c r="H24" s="206">
        <f t="shared" si="4"/>
        <v>15</v>
      </c>
      <c r="I24" s="206">
        <f t="shared" si="4"/>
        <v>10</v>
      </c>
      <c r="J24" s="191">
        <f>SUM(J25:J29)</f>
        <v>0</v>
      </c>
      <c r="K24" s="192">
        <f t="shared" si="1"/>
        <v>77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20.100000000000001" customHeight="1" x14ac:dyDescent="0.25">
      <c r="A25" s="318" t="s">
        <v>54</v>
      </c>
      <c r="B25" s="251">
        <v>10</v>
      </c>
      <c r="C25" s="252">
        <v>30</v>
      </c>
      <c r="D25" s="265"/>
      <c r="E25" s="289"/>
      <c r="F25" s="281">
        <v>2</v>
      </c>
      <c r="G25" s="295">
        <v>21</v>
      </c>
      <c r="H25" s="281">
        <v>3</v>
      </c>
      <c r="I25" s="281">
        <v>2</v>
      </c>
      <c r="J25" s="296"/>
      <c r="K25" s="197">
        <f t="shared" si="1"/>
        <v>28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20.100000000000001" customHeight="1" x14ac:dyDescent="0.25">
      <c r="A26" s="313"/>
      <c r="B26" s="255">
        <v>10</v>
      </c>
      <c r="C26" s="259">
        <v>30</v>
      </c>
      <c r="D26" s="263"/>
      <c r="E26" s="287"/>
      <c r="F26" s="284">
        <v>2</v>
      </c>
      <c r="G26" s="284">
        <v>1</v>
      </c>
      <c r="H26" s="285">
        <v>3</v>
      </c>
      <c r="I26" s="284">
        <v>2</v>
      </c>
      <c r="J26" s="286"/>
      <c r="K26" s="197">
        <f t="shared" si="1"/>
        <v>8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20.100000000000001" customHeight="1" x14ac:dyDescent="0.25">
      <c r="A27" s="313"/>
      <c r="B27" s="272">
        <v>10</v>
      </c>
      <c r="C27" s="273">
        <v>30</v>
      </c>
      <c r="D27" s="274"/>
      <c r="E27" s="283">
        <v>18</v>
      </c>
      <c r="F27" s="284">
        <v>2</v>
      </c>
      <c r="G27" s="284">
        <v>1</v>
      </c>
      <c r="H27" s="285">
        <v>3</v>
      </c>
      <c r="I27" s="284">
        <v>2</v>
      </c>
      <c r="J27" s="286"/>
      <c r="K27" s="197">
        <f t="shared" si="1"/>
        <v>26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20.100000000000001" customHeight="1" x14ac:dyDescent="0.25">
      <c r="A28" s="313"/>
      <c r="B28" s="255">
        <v>10</v>
      </c>
      <c r="C28" s="259">
        <v>30</v>
      </c>
      <c r="D28" s="275"/>
      <c r="E28" s="287"/>
      <c r="F28" s="284">
        <v>2</v>
      </c>
      <c r="G28" s="284">
        <v>1</v>
      </c>
      <c r="H28" s="284">
        <v>3</v>
      </c>
      <c r="I28" s="284">
        <v>2</v>
      </c>
      <c r="J28" s="286"/>
      <c r="K28" s="198">
        <f t="shared" si="1"/>
        <v>8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20.100000000000001" customHeight="1" thickBot="1" x14ac:dyDescent="0.3">
      <c r="A29" s="313"/>
      <c r="B29" s="255">
        <v>10</v>
      </c>
      <c r="C29" s="259">
        <v>30</v>
      </c>
      <c r="D29" s="263"/>
      <c r="E29" s="287"/>
      <c r="F29" s="284">
        <v>1</v>
      </c>
      <c r="G29" s="284">
        <v>1</v>
      </c>
      <c r="H29" s="284">
        <v>3</v>
      </c>
      <c r="I29" s="284">
        <v>2</v>
      </c>
      <c r="J29" s="286"/>
      <c r="K29" s="197">
        <f t="shared" si="1"/>
        <v>7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20.100000000000001" customHeight="1" thickBot="1" x14ac:dyDescent="0.3">
      <c r="A30" s="317" t="s">
        <v>55</v>
      </c>
      <c r="B30" s="260">
        <v>20</v>
      </c>
      <c r="C30" s="261">
        <v>36</v>
      </c>
      <c r="D30" s="264"/>
      <c r="E30" s="193">
        <f t="shared" ref="E30:I30" si="5">SUM(E31:E35)</f>
        <v>35</v>
      </c>
      <c r="F30" s="194">
        <f t="shared" si="5"/>
        <v>2</v>
      </c>
      <c r="G30" s="194">
        <f t="shared" si="5"/>
        <v>6</v>
      </c>
      <c r="H30" s="194">
        <f t="shared" si="5"/>
        <v>2</v>
      </c>
      <c r="I30" s="194">
        <f t="shared" si="5"/>
        <v>6</v>
      </c>
      <c r="J30" s="195">
        <f>SUM(J31:J35)</f>
        <v>0</v>
      </c>
      <c r="K30" s="196">
        <f t="shared" si="1"/>
        <v>51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20.100000000000001" customHeight="1" x14ac:dyDescent="0.25">
      <c r="A31" s="318" t="s">
        <v>56</v>
      </c>
      <c r="B31" s="251">
        <v>20</v>
      </c>
      <c r="C31" s="252">
        <v>36</v>
      </c>
      <c r="D31" s="276"/>
      <c r="E31" s="289">
        <v>5</v>
      </c>
      <c r="F31" s="281"/>
      <c r="G31" s="281"/>
      <c r="H31" s="281"/>
      <c r="I31" s="281">
        <v>2</v>
      </c>
      <c r="J31" s="282"/>
      <c r="K31" s="197">
        <f t="shared" si="1"/>
        <v>7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20.100000000000001" customHeight="1" x14ac:dyDescent="0.25">
      <c r="A32" s="313"/>
      <c r="B32" s="255">
        <v>20</v>
      </c>
      <c r="C32" s="259">
        <v>36</v>
      </c>
      <c r="D32" s="263"/>
      <c r="E32" s="287">
        <v>5</v>
      </c>
      <c r="F32" s="284"/>
      <c r="G32" s="284"/>
      <c r="H32" s="284"/>
      <c r="I32" s="284">
        <v>2</v>
      </c>
      <c r="J32" s="286"/>
      <c r="K32" s="197">
        <f t="shared" si="1"/>
        <v>7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8" ht="20.100000000000001" customHeight="1" x14ac:dyDescent="0.25">
      <c r="A33" s="313"/>
      <c r="B33" s="255">
        <v>20</v>
      </c>
      <c r="C33" s="259">
        <v>36</v>
      </c>
      <c r="D33" s="275"/>
      <c r="E33" s="287">
        <v>5</v>
      </c>
      <c r="F33" s="284">
        <v>1</v>
      </c>
      <c r="G33" s="284">
        <v>3</v>
      </c>
      <c r="H33" s="284">
        <v>1</v>
      </c>
      <c r="I33" s="284">
        <v>2</v>
      </c>
      <c r="J33" s="286"/>
      <c r="K33" s="197">
        <f t="shared" si="1"/>
        <v>12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8" ht="20.100000000000001" customHeight="1" x14ac:dyDescent="0.25">
      <c r="A34" s="313"/>
      <c r="B34" s="255">
        <v>26</v>
      </c>
      <c r="C34" s="259">
        <v>36</v>
      </c>
      <c r="D34" s="263"/>
      <c r="E34" s="283">
        <v>20</v>
      </c>
      <c r="F34" s="284">
        <v>1</v>
      </c>
      <c r="G34" s="284">
        <v>3</v>
      </c>
      <c r="H34" s="285">
        <v>1</v>
      </c>
      <c r="I34" s="284"/>
      <c r="J34" s="286"/>
      <c r="K34" s="197">
        <f t="shared" si="1"/>
        <v>25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8" ht="20.100000000000001" customHeight="1" thickBot="1" x14ac:dyDescent="0.3">
      <c r="A35" s="313"/>
      <c r="B35" s="266"/>
      <c r="C35" s="267"/>
      <c r="D35" s="268"/>
      <c r="E35" s="297"/>
      <c r="F35" s="298"/>
      <c r="G35" s="298"/>
      <c r="H35" s="299"/>
      <c r="I35" s="298"/>
      <c r="J35" s="300"/>
      <c r="K35" s="199">
        <f t="shared" si="1"/>
        <v>0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8" ht="20.100000000000001" customHeight="1" thickBot="1" x14ac:dyDescent="0.3">
      <c r="A36" s="8" t="s">
        <v>57</v>
      </c>
      <c r="B36" s="277"/>
      <c r="C36" s="278"/>
      <c r="D36" s="279"/>
      <c r="E36" s="203">
        <f>SUM(E6,E12,E18,E24,E30)</f>
        <v>90</v>
      </c>
      <c r="F36" s="203">
        <f>SUM(F6,F12,F18,F24,F30)</f>
        <v>35</v>
      </c>
      <c r="G36" s="203">
        <f t="shared" ref="G36:K36" si="6">SUM(G6,G12,G18,G24,G30)</f>
        <v>45</v>
      </c>
      <c r="H36" s="203">
        <f t="shared" si="6"/>
        <v>42</v>
      </c>
      <c r="I36" s="203">
        <f t="shared" si="6"/>
        <v>28</v>
      </c>
      <c r="J36" s="204">
        <f t="shared" si="6"/>
        <v>7</v>
      </c>
      <c r="K36" s="200">
        <f t="shared" si="6"/>
        <v>247</v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8" ht="20.100000000000001" customHeight="1" thickBot="1" x14ac:dyDescent="0.3">
      <c r="A37" s="3"/>
      <c r="B37" s="4"/>
      <c r="C37" s="4"/>
      <c r="D37" s="4"/>
      <c r="E37" s="4"/>
      <c r="F37" s="4"/>
      <c r="G37" s="10"/>
      <c r="H37" s="4"/>
      <c r="I37" s="4"/>
      <c r="J37" s="4"/>
      <c r="K37" s="4"/>
      <c r="L37" s="4"/>
      <c r="M37" s="4"/>
      <c r="N37" s="4"/>
      <c r="O37" s="4"/>
      <c r="P37" s="4"/>
      <c r="Q37" s="11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 ht="20.100000000000001" customHeight="1" thickBot="1" x14ac:dyDescent="0.3">
      <c r="A38" s="3"/>
      <c r="B38" s="4"/>
      <c r="D38" s="468" t="s">
        <v>58</v>
      </c>
      <c r="E38" s="301"/>
      <c r="F38" s="302"/>
      <c r="G38" s="303"/>
      <c r="H38" s="302"/>
      <c r="I38" s="304"/>
      <c r="J38" s="304"/>
      <c r="K38" s="202">
        <f>SUM(E38:J38)</f>
        <v>0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8" ht="20.100000000000001" customHeight="1" thickBot="1" x14ac:dyDescent="0.3">
      <c r="A39" s="3"/>
      <c r="B39" s="4"/>
      <c r="D39" s="468"/>
      <c r="E39" s="305"/>
      <c r="F39" s="306"/>
      <c r="G39" s="307"/>
      <c r="H39" s="306"/>
      <c r="I39" s="308"/>
      <c r="J39" s="309"/>
      <c r="K39" s="202">
        <f>SUM(E39:J39)</f>
        <v>0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8" ht="16.5" thickBot="1" x14ac:dyDescent="0.3">
      <c r="A40" s="3"/>
      <c r="B40" s="4"/>
      <c r="D40" s="468"/>
      <c r="E40" s="201">
        <f>E38+E39</f>
        <v>0</v>
      </c>
      <c r="F40" s="201">
        <f t="shared" ref="F40:K40" si="7">F38+F39</f>
        <v>0</v>
      </c>
      <c r="G40" s="201">
        <f t="shared" si="7"/>
        <v>0</v>
      </c>
      <c r="H40" s="201">
        <f t="shared" si="7"/>
        <v>0</v>
      </c>
      <c r="I40" s="201">
        <f t="shared" si="7"/>
        <v>0</v>
      </c>
      <c r="J40" s="201">
        <f t="shared" si="7"/>
        <v>0</v>
      </c>
      <c r="K40" s="201">
        <f t="shared" si="7"/>
        <v>0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8" ht="20.100000000000001" customHeight="1" thickBot="1" x14ac:dyDescent="0.3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1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20.100000000000001" customHeight="1" thickTop="1" thickBot="1" x14ac:dyDescent="0.3">
      <c r="A42" s="3"/>
      <c r="B42" s="3"/>
      <c r="D42" s="469" t="s">
        <v>59</v>
      </c>
      <c r="E42" s="469"/>
      <c r="F42" s="469"/>
      <c r="G42" s="469"/>
      <c r="H42" s="469"/>
      <c r="I42" s="469"/>
      <c r="J42" s="469"/>
      <c r="K42" s="4"/>
      <c r="L42" s="11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8" ht="20.100000000000001" customHeight="1" thickTop="1" x14ac:dyDescent="0.25">
      <c r="A43" s="3"/>
      <c r="B43" s="3"/>
      <c r="C43" s="4"/>
      <c r="D43" s="25"/>
      <c r="E43" s="25" t="s">
        <v>60</v>
      </c>
      <c r="F43" s="25" t="s">
        <v>61</v>
      </c>
      <c r="G43" s="25" t="s">
        <v>62</v>
      </c>
      <c r="H43" s="25" t="s">
        <v>63</v>
      </c>
      <c r="I43" s="25" t="s">
        <v>64</v>
      </c>
      <c r="J43" s="26" t="s">
        <v>65</v>
      </c>
      <c r="K43" s="4"/>
      <c r="L43" s="11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8" ht="20.100000000000001" customHeight="1" x14ac:dyDescent="0.25">
      <c r="A44" s="3"/>
      <c r="B44" s="3"/>
      <c r="C44" s="4"/>
      <c r="D44" s="2">
        <v>1</v>
      </c>
      <c r="E44" s="246">
        <f>'1. MM per WP'!E6</f>
        <v>15</v>
      </c>
      <c r="F44" s="247">
        <f>E12</f>
        <v>5</v>
      </c>
      <c r="G44" s="246">
        <f>E18</f>
        <v>17</v>
      </c>
      <c r="H44" s="247">
        <f>E24</f>
        <v>18</v>
      </c>
      <c r="I44" s="247">
        <f>E30</f>
        <v>35</v>
      </c>
      <c r="J44" s="207">
        <f t="shared" ref="J44:J49" si="8">SUM(E44:I44)</f>
        <v>90</v>
      </c>
      <c r="K44" s="4"/>
      <c r="L44" s="11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8" ht="20.100000000000001" customHeight="1" x14ac:dyDescent="0.25">
      <c r="A45" s="3"/>
      <c r="B45" s="3"/>
      <c r="C45" s="4"/>
      <c r="D45" s="2">
        <v>2</v>
      </c>
      <c r="E45" s="247">
        <f>F6</f>
        <v>1</v>
      </c>
      <c r="F45" s="247">
        <f>F12</f>
        <v>5</v>
      </c>
      <c r="G45" s="247">
        <f>F18</f>
        <v>18</v>
      </c>
      <c r="H45" s="247">
        <f>F24</f>
        <v>9</v>
      </c>
      <c r="I45" s="247">
        <f>F30</f>
        <v>2</v>
      </c>
      <c r="J45" s="207">
        <f t="shared" si="8"/>
        <v>35</v>
      </c>
      <c r="K45" s="4"/>
      <c r="L45" s="11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8" ht="20.100000000000001" customHeight="1" x14ac:dyDescent="0.25">
      <c r="A46" s="3"/>
      <c r="B46" s="3"/>
      <c r="C46" s="4"/>
      <c r="D46" s="2">
        <v>3</v>
      </c>
      <c r="E46" s="247">
        <f>G6</f>
        <v>4</v>
      </c>
      <c r="F46" s="247">
        <f>G12</f>
        <v>5</v>
      </c>
      <c r="G46" s="247">
        <f>G18</f>
        <v>5</v>
      </c>
      <c r="H46" s="247">
        <f>G24</f>
        <v>25</v>
      </c>
      <c r="I46" s="247">
        <f>G30</f>
        <v>6</v>
      </c>
      <c r="J46" s="207">
        <f t="shared" si="8"/>
        <v>45</v>
      </c>
      <c r="K46" s="4"/>
      <c r="L46" s="11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1:28" ht="20.100000000000001" customHeight="1" x14ac:dyDescent="0.25">
      <c r="A47" s="3"/>
      <c r="B47" s="3"/>
      <c r="C47" s="4"/>
      <c r="D47" s="2">
        <v>4</v>
      </c>
      <c r="E47" s="247">
        <f>'1. MM per WP'!H6</f>
        <v>1</v>
      </c>
      <c r="F47" s="246">
        <f>'1. MM per WP'!H12</f>
        <v>12</v>
      </c>
      <c r="G47" s="247">
        <f>'1. MM per WP'!H18</f>
        <v>12</v>
      </c>
      <c r="H47" s="247">
        <f>'1. MM per WP'!H24</f>
        <v>15</v>
      </c>
      <c r="I47" s="247">
        <f>'1. MM per WP'!H30</f>
        <v>2</v>
      </c>
      <c r="J47" s="207">
        <f t="shared" si="8"/>
        <v>42</v>
      </c>
      <c r="K47" s="4"/>
      <c r="L47" s="11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8" ht="20.100000000000001" customHeight="1" x14ac:dyDescent="0.25">
      <c r="A48" s="3"/>
      <c r="B48" s="3"/>
      <c r="C48" s="4"/>
      <c r="D48" s="2">
        <v>5</v>
      </c>
      <c r="E48" s="247">
        <f>'1. MM per WP'!I6</f>
        <v>1</v>
      </c>
      <c r="F48" s="247">
        <f>'1. MM per WP'!I12</f>
        <v>0</v>
      </c>
      <c r="G48" s="247">
        <f>'1. MM per WP'!I18</f>
        <v>11</v>
      </c>
      <c r="H48" s="247">
        <f>'1. MM per WP'!I24</f>
        <v>10</v>
      </c>
      <c r="I48" s="247">
        <f>'1. MM per WP'!I30</f>
        <v>6</v>
      </c>
      <c r="J48" s="207">
        <f t="shared" si="8"/>
        <v>28</v>
      </c>
      <c r="K48" s="4"/>
      <c r="L48" s="11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1:28" ht="20.100000000000001" customHeight="1" x14ac:dyDescent="0.25">
      <c r="A49" s="3"/>
      <c r="B49" s="3"/>
      <c r="C49" s="4"/>
      <c r="D49" s="2">
        <v>6</v>
      </c>
      <c r="E49" s="247">
        <f>'1. MM per WP'!J6</f>
        <v>7</v>
      </c>
      <c r="F49" s="247">
        <f>'1. MM per WP'!J12</f>
        <v>0</v>
      </c>
      <c r="G49" s="247">
        <f>'1. MM per WP'!J18</f>
        <v>0</v>
      </c>
      <c r="H49" s="247">
        <f>'1. MM per WP'!J24</f>
        <v>0</v>
      </c>
      <c r="I49" s="247">
        <f>'1. MM per WP'!J30</f>
        <v>0</v>
      </c>
      <c r="J49" s="207">
        <f t="shared" si="8"/>
        <v>7</v>
      </c>
      <c r="K49" s="4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8" ht="20.100000000000001" customHeight="1" x14ac:dyDescent="0.25">
      <c r="A50" s="3"/>
      <c r="B50" s="3"/>
      <c r="C50" s="4"/>
      <c r="D50" s="1"/>
      <c r="E50" s="207">
        <f t="shared" ref="E50:J50" si="9">SUM(E44:E49)</f>
        <v>29</v>
      </c>
      <c r="F50" s="207">
        <f t="shared" si="9"/>
        <v>27</v>
      </c>
      <c r="G50" s="207">
        <f t="shared" si="9"/>
        <v>63</v>
      </c>
      <c r="H50" s="207">
        <f t="shared" si="9"/>
        <v>77</v>
      </c>
      <c r="I50" s="207">
        <f t="shared" si="9"/>
        <v>51</v>
      </c>
      <c r="J50" s="207">
        <f t="shared" si="9"/>
        <v>247</v>
      </c>
      <c r="K50" s="4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8" ht="20.100000000000001" customHeight="1" x14ac:dyDescent="0.25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11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 spans="1:28" ht="20.100000000000001" customHeight="1" x14ac:dyDescent="0.25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11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8" ht="20.100000000000001" customHeight="1" x14ac:dyDescent="0.25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11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8" ht="20.100000000000001" customHeight="1" x14ac:dyDescent="0.25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11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1:28" ht="20.100000000000001" customHeight="1" x14ac:dyDescent="0.25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11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1:28" ht="20.100000000000001" customHeight="1" x14ac:dyDescent="0.25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11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1:28" ht="20.100000000000001" customHeight="1" x14ac:dyDescent="0.25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11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8" ht="20.100000000000001" customHeight="1" x14ac:dyDescent="0.25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11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8" ht="20.100000000000001" customHeight="1" x14ac:dyDescent="0.25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11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 ht="20.100000000000001" customHeight="1" x14ac:dyDescent="0.25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11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1:28" ht="20.100000000000001" customHeight="1" x14ac:dyDescent="0.25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11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28" ht="20.100000000000001" customHeight="1" x14ac:dyDescent="0.25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11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1:28" ht="20.100000000000001" customHeight="1" x14ac:dyDescent="0.25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11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28" ht="20.100000000000001" customHeight="1" x14ac:dyDescent="0.25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11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 ht="20.100000000000001" customHeight="1" x14ac:dyDescent="0.25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11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 ht="20.100000000000001" customHeight="1" x14ac:dyDescent="0.25">
      <c r="A66" s="3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11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 ht="20.100000000000001" customHeight="1" x14ac:dyDescent="0.25">
      <c r="A67" s="3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11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spans="1:28" ht="20.100000000000001" customHeight="1" x14ac:dyDescent="0.25">
      <c r="A68" s="3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11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1:28" ht="20.100000000000001" customHeight="1" x14ac:dyDescent="0.25">
      <c r="A69" s="3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11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 ht="20.100000000000001" customHeight="1" x14ac:dyDescent="0.25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1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 ht="20.100000000000001" customHeight="1" x14ac:dyDescent="0.25">
      <c r="A71" s="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1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 ht="20.100000000000001" customHeight="1" x14ac:dyDescent="0.25">
      <c r="A72" s="3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1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spans="1:28" ht="20.100000000000001" customHeight="1" x14ac:dyDescent="0.25">
      <c r="A73" s="3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1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28" ht="20.100000000000001" customHeight="1" x14ac:dyDescent="0.25">
      <c r="A74" s="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1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 ht="20.100000000000001" customHeight="1" x14ac:dyDescent="0.25">
      <c r="A75" s="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1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 ht="20.100000000000001" customHeight="1" x14ac:dyDescent="0.25">
      <c r="A76" s="3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1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 ht="20.100000000000001" customHeight="1" x14ac:dyDescent="0.25">
      <c r="A77" s="3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1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 ht="20.100000000000001" customHeight="1" x14ac:dyDescent="0.25">
      <c r="A78" s="3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1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28" ht="20.100000000000001" customHeight="1" x14ac:dyDescent="0.25">
      <c r="A79" s="3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1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28" ht="20.100000000000001" customHeight="1" x14ac:dyDescent="0.25">
      <c r="A80" s="3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1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 ht="20.100000000000001" customHeight="1" x14ac:dyDescent="0.25">
      <c r="A81" s="3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1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 ht="20.100000000000001" customHeight="1" x14ac:dyDescent="0.25">
      <c r="A82" s="3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1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 ht="20.100000000000001" customHeight="1" x14ac:dyDescent="0.25">
      <c r="A83" s="3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1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 ht="20.100000000000001" customHeight="1" x14ac:dyDescent="0.25">
      <c r="A84" s="3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1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 ht="20.100000000000001" customHeight="1" x14ac:dyDescent="0.25">
      <c r="A85" s="3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1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 ht="20.100000000000001" customHeight="1" x14ac:dyDescent="0.25">
      <c r="A86" s="3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1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 ht="20.100000000000001" customHeight="1" x14ac:dyDescent="0.25">
      <c r="A87" s="3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1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 ht="20.100000000000001" customHeight="1" x14ac:dyDescent="0.25">
      <c r="A88" s="3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1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 ht="20.100000000000001" customHeight="1" x14ac:dyDescent="0.25">
      <c r="A89" s="3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1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 ht="20.100000000000001" customHeight="1" x14ac:dyDescent="0.25">
      <c r="A90" s="3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1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28" ht="20.100000000000001" customHeight="1" x14ac:dyDescent="0.25">
      <c r="A91" s="3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1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28" ht="20.100000000000001" customHeight="1" x14ac:dyDescent="0.25">
      <c r="A92" s="3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1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:28" ht="20.100000000000001" customHeight="1" x14ac:dyDescent="0.25">
      <c r="A93" s="3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1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:28" ht="20.100000000000001" customHeight="1" x14ac:dyDescent="0.25">
      <c r="A94" s="3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1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:28" ht="20.100000000000001" customHeight="1" x14ac:dyDescent="0.25">
      <c r="A95" s="3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1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28" ht="20.100000000000001" customHeight="1" x14ac:dyDescent="0.25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1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:28" ht="20.100000000000001" customHeight="1" x14ac:dyDescent="0.25">
      <c r="A97" s="3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1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:28" ht="20.100000000000001" customHeight="1" x14ac:dyDescent="0.25">
      <c r="A98" s="3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1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 ht="20.100000000000001" customHeight="1" x14ac:dyDescent="0.25">
      <c r="A99" s="3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1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 ht="20.100000000000001" customHeight="1" x14ac:dyDescent="0.25">
      <c r="A100" s="3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1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:28" ht="20.100000000000001" customHeight="1" x14ac:dyDescent="0.25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1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 ht="20.100000000000001" customHeight="1" x14ac:dyDescent="0.25">
      <c r="A102" s="3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1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:28" ht="20.100000000000001" customHeight="1" x14ac:dyDescent="0.25">
      <c r="A103" s="3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11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:28" ht="20.100000000000001" customHeight="1" x14ac:dyDescent="0.25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11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:28" ht="20.100000000000001" customHeight="1" x14ac:dyDescent="0.25">
      <c r="A105" s="3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11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spans="1:28" ht="20.100000000000001" customHeight="1" x14ac:dyDescent="0.25">
      <c r="A106" s="3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11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28" ht="20.100000000000001" customHeight="1" x14ac:dyDescent="0.25">
      <c r="A107" s="3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11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spans="1:28" ht="20.100000000000001" customHeight="1" x14ac:dyDescent="0.25">
      <c r="A108" s="3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11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spans="1:28" ht="20.100000000000001" customHeight="1" x14ac:dyDescent="0.25">
      <c r="A109" s="3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11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spans="1:28" ht="20.100000000000001" customHeight="1" x14ac:dyDescent="0.25">
      <c r="A110" s="3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11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spans="1:28" ht="20.100000000000001" customHeight="1" x14ac:dyDescent="0.25">
      <c r="A111" s="3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11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spans="1:28" ht="20.100000000000001" customHeight="1" x14ac:dyDescent="0.25">
      <c r="A112" s="3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11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spans="1:28" x14ac:dyDescent="0.25">
      <c r="A113" s="3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11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spans="1:28" x14ac:dyDescent="0.25">
      <c r="A114" s="3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11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spans="1:28" x14ac:dyDescent="0.25">
      <c r="A115" s="3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1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spans="1:28" x14ac:dyDescent="0.25">
      <c r="A116" s="3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1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 x14ac:dyDescent="0.25">
      <c r="A117" s="3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1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spans="1:28" x14ac:dyDescent="0.25">
      <c r="A118" s="3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1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spans="1:28" x14ac:dyDescent="0.25">
      <c r="A119" s="3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1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 x14ac:dyDescent="0.25">
      <c r="A120" s="3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1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 x14ac:dyDescent="0.25">
      <c r="A121" s="3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1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 x14ac:dyDescent="0.25">
      <c r="A122" s="3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11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 x14ac:dyDescent="0.25">
      <c r="A123" s="3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1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 x14ac:dyDescent="0.25">
      <c r="A124" s="3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1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 x14ac:dyDescent="0.25">
      <c r="A125" s="3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1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 x14ac:dyDescent="0.25">
      <c r="A126" s="3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1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 x14ac:dyDescent="0.25">
      <c r="A127" s="3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1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 x14ac:dyDescent="0.25">
      <c r="A128" s="3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1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 x14ac:dyDescent="0.25">
      <c r="A129" s="3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1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 x14ac:dyDescent="0.25">
      <c r="A130" s="3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1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 x14ac:dyDescent="0.25">
      <c r="A131" s="3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1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 x14ac:dyDescent="0.25">
      <c r="A132" s="3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1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 x14ac:dyDescent="0.25">
      <c r="A133" s="3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1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 x14ac:dyDescent="0.25">
      <c r="A134" s="3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1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x14ac:dyDescent="0.25">
      <c r="A135" s="3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1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 x14ac:dyDescent="0.25">
      <c r="A136" s="3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1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 x14ac:dyDescent="0.25">
      <c r="A137" s="3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1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x14ac:dyDescent="0.25">
      <c r="A138" s="3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1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x14ac:dyDescent="0.25">
      <c r="A139" s="3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1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x14ac:dyDescent="0.25">
      <c r="A140" s="3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11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x14ac:dyDescent="0.25">
      <c r="A141" s="3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11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x14ac:dyDescent="0.25">
      <c r="A142" s="3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11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x14ac:dyDescent="0.25">
      <c r="A143" s="3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1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x14ac:dyDescent="0.25">
      <c r="A144" s="3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1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x14ac:dyDescent="0.25">
      <c r="A145" s="3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1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x14ac:dyDescent="0.25">
      <c r="A146" s="3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1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x14ac:dyDescent="0.25">
      <c r="A147" s="3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11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x14ac:dyDescent="0.25">
      <c r="A148" s="3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11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x14ac:dyDescent="0.25">
      <c r="A149" s="3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11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x14ac:dyDescent="0.25">
      <c r="A150" s="3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1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x14ac:dyDescent="0.25">
      <c r="A151" s="3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1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 x14ac:dyDescent="0.25">
      <c r="A152" s="3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1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 x14ac:dyDescent="0.25">
      <c r="A153" s="3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11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 x14ac:dyDescent="0.25">
      <c r="A154" s="3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11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spans="1:28" x14ac:dyDescent="0.25">
      <c r="A155" s="3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11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 x14ac:dyDescent="0.25">
      <c r="A156" s="3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1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 x14ac:dyDescent="0.25">
      <c r="A157" s="3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1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 x14ac:dyDescent="0.25">
      <c r="A158" s="3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1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 x14ac:dyDescent="0.25">
      <c r="A159" s="3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11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 x14ac:dyDescent="0.25">
      <c r="A160" s="3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11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 x14ac:dyDescent="0.25">
      <c r="A161" s="3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11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 x14ac:dyDescent="0.25">
      <c r="A162" s="3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11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 x14ac:dyDescent="0.25">
      <c r="A163" s="3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11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 x14ac:dyDescent="0.25">
      <c r="A164" s="3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11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spans="1:28" x14ac:dyDescent="0.25">
      <c r="A165" s="3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11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spans="1:28" x14ac:dyDescent="0.25">
      <c r="A166" s="3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11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spans="1:28" x14ac:dyDescent="0.25">
      <c r="A167" s="3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11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spans="1:28" x14ac:dyDescent="0.25">
      <c r="A168" s="3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11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spans="1:28" x14ac:dyDescent="0.25">
      <c r="A169" s="3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1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 x14ac:dyDescent="0.25">
      <c r="A170" s="3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11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 x14ac:dyDescent="0.25">
      <c r="A171" s="3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11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 x14ac:dyDescent="0.25">
      <c r="A172" s="3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11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 x14ac:dyDescent="0.25">
      <c r="A173" s="3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11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spans="1:28" x14ac:dyDescent="0.25">
      <c r="A174" s="3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11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 x14ac:dyDescent="0.25">
      <c r="A175" s="3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11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spans="1:28" x14ac:dyDescent="0.25">
      <c r="A176" s="3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11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spans="1:28" x14ac:dyDescent="0.25">
      <c r="A177" s="3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11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spans="1:28" x14ac:dyDescent="0.25">
      <c r="A178" s="3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11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spans="1:28" x14ac:dyDescent="0.25">
      <c r="A179" s="3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11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 x14ac:dyDescent="0.25">
      <c r="A180" s="3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11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 x14ac:dyDescent="0.25">
      <c r="A181" s="3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11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 x14ac:dyDescent="0.25">
      <c r="A182" s="3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11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 x14ac:dyDescent="0.25">
      <c r="A183" s="3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11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 x14ac:dyDescent="0.25">
      <c r="A184" s="3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11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spans="1:28" x14ac:dyDescent="0.25">
      <c r="A185" s="3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11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spans="1:28" x14ac:dyDescent="0.25">
      <c r="A186" s="3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11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spans="1:28" x14ac:dyDescent="0.25">
      <c r="A187" s="3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11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spans="1:28" x14ac:dyDescent="0.25">
      <c r="A188" s="3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11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spans="1:28" x14ac:dyDescent="0.25">
      <c r="A189" s="3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11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spans="1:28" x14ac:dyDescent="0.25">
      <c r="A190" s="3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11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spans="1:28" x14ac:dyDescent="0.25">
      <c r="A191" s="3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11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spans="1:28" x14ac:dyDescent="0.25">
      <c r="A192" s="3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11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spans="1:28" x14ac:dyDescent="0.25">
      <c r="A193" s="3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11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spans="1:28" x14ac:dyDescent="0.25">
      <c r="A194" s="3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11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spans="1:28" x14ac:dyDescent="0.25">
      <c r="A195" s="3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11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spans="1:28" x14ac:dyDescent="0.25">
      <c r="A196" s="3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11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spans="1:28" x14ac:dyDescent="0.25">
      <c r="A197" s="3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11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spans="1:28" x14ac:dyDescent="0.25">
      <c r="A198" s="3"/>
      <c r="B198" s="4"/>
      <c r="C198" s="4"/>
      <c r="D198" s="4"/>
      <c r="E198" s="12"/>
      <c r="F198" s="12"/>
      <c r="G198" s="12"/>
      <c r="H198" s="12"/>
      <c r="I198" s="12"/>
      <c r="J198" s="12"/>
      <c r="K198" s="4"/>
      <c r="L198" s="4"/>
      <c r="M198" s="4"/>
      <c r="N198" s="4"/>
      <c r="O198" s="4"/>
      <c r="P198" s="4"/>
      <c r="Q198" s="11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spans="1:28" x14ac:dyDescent="0.25">
      <c r="A199" s="3"/>
      <c r="B199" s="4"/>
      <c r="C199" s="4"/>
      <c r="D199" s="4"/>
      <c r="E199" s="5"/>
      <c r="F199" s="5"/>
      <c r="G199" s="5"/>
      <c r="H199" s="5"/>
      <c r="I199" s="5"/>
      <c r="J199" s="5"/>
      <c r="K199" s="4"/>
      <c r="L199" s="4"/>
      <c r="M199" s="4"/>
      <c r="N199" s="4"/>
      <c r="O199" s="4"/>
      <c r="P199" s="4"/>
      <c r="Q199" s="11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spans="1:28" x14ac:dyDescent="0.25">
      <c r="A200" s="3"/>
      <c r="B200" s="4"/>
      <c r="C200" s="4"/>
      <c r="D200" s="4"/>
      <c r="E200" s="5"/>
      <c r="F200" s="5"/>
      <c r="G200" s="5"/>
      <c r="H200" s="5"/>
      <c r="I200" s="5"/>
      <c r="J200" s="5"/>
      <c r="K200" s="4"/>
      <c r="L200" s="4"/>
      <c r="M200" s="4"/>
      <c r="N200" s="4"/>
      <c r="O200" s="4"/>
      <c r="P200" s="4"/>
      <c r="Q200" s="11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spans="1:28" x14ac:dyDescent="0.25">
      <c r="A201" s="3"/>
      <c r="B201" s="4"/>
      <c r="C201" s="4"/>
      <c r="D201" s="4"/>
      <c r="E201" s="5"/>
      <c r="F201" s="5"/>
      <c r="G201" s="5"/>
      <c r="H201" s="5"/>
      <c r="I201" s="5"/>
      <c r="J201" s="5"/>
      <c r="K201" s="4"/>
      <c r="L201" s="4"/>
      <c r="M201" s="4"/>
      <c r="N201" s="4"/>
      <c r="O201" s="4"/>
      <c r="P201" s="4"/>
      <c r="Q201" s="11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spans="1:28" x14ac:dyDescent="0.25">
      <c r="A202" s="3"/>
      <c r="B202" s="4"/>
      <c r="C202" s="4"/>
      <c r="D202" s="4"/>
      <c r="E202" s="5"/>
      <c r="F202" s="5"/>
      <c r="G202" s="5"/>
      <c r="H202" s="5"/>
      <c r="I202" s="5"/>
      <c r="J202" s="5"/>
      <c r="K202" s="4"/>
      <c r="L202" s="4"/>
      <c r="M202" s="4"/>
      <c r="N202" s="4"/>
      <c r="O202" s="4"/>
      <c r="P202" s="4"/>
      <c r="Q202" s="11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spans="1:28" x14ac:dyDescent="0.25">
      <c r="A203" s="3"/>
      <c r="B203" s="4"/>
      <c r="C203" s="4"/>
      <c r="D203" s="4"/>
      <c r="E203" s="5"/>
      <c r="F203" s="5"/>
      <c r="G203" s="5"/>
      <c r="H203" s="5"/>
      <c r="I203" s="5"/>
      <c r="J203" s="5"/>
      <c r="K203" s="4"/>
      <c r="L203" s="4"/>
      <c r="M203" s="4"/>
      <c r="N203" s="4"/>
      <c r="O203" s="4"/>
      <c r="P203" s="4"/>
      <c r="Q203" s="11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spans="1:28" x14ac:dyDescent="0.25">
      <c r="A204" s="3"/>
      <c r="B204" s="4"/>
      <c r="C204" s="4"/>
      <c r="D204" s="4"/>
      <c r="E204" s="5"/>
      <c r="F204" s="5"/>
      <c r="G204" s="5"/>
      <c r="H204" s="5"/>
      <c r="I204" s="5"/>
      <c r="J204" s="5"/>
      <c r="K204" s="12"/>
      <c r="L204" s="12"/>
      <c r="M204" s="12"/>
      <c r="N204" s="12"/>
      <c r="O204" s="12"/>
      <c r="P204" s="12"/>
      <c r="Q204" s="13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spans="1:28" x14ac:dyDescent="0.25">
      <c r="A205" s="3"/>
      <c r="B205" s="4"/>
      <c r="C205" s="4"/>
      <c r="D205" s="4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6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spans="1:28" x14ac:dyDescent="0.25">
      <c r="A206" s="3"/>
      <c r="B206" s="4"/>
      <c r="C206" s="4"/>
      <c r="D206" s="4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6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spans="1:28" x14ac:dyDescent="0.25">
      <c r="A207" s="3"/>
      <c r="B207" s="4"/>
      <c r="C207" s="4"/>
      <c r="D207" s="4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6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spans="1:28" x14ac:dyDescent="0.25">
      <c r="A208" s="3"/>
      <c r="B208" s="4"/>
      <c r="C208" s="4"/>
      <c r="D208" s="4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6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spans="1:28" x14ac:dyDescent="0.25">
      <c r="A209" s="3"/>
      <c r="B209" s="4"/>
      <c r="C209" s="4"/>
      <c r="D209" s="4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6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spans="1:28" x14ac:dyDescent="0.25">
      <c r="A210" s="3"/>
      <c r="B210" s="4"/>
      <c r="C210" s="4"/>
      <c r="D210" s="4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6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spans="1:28" x14ac:dyDescent="0.25">
      <c r="A211" s="3"/>
      <c r="B211" s="4"/>
      <c r="C211" s="4"/>
      <c r="D211" s="4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6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spans="1:28" x14ac:dyDescent="0.25">
      <c r="A212" s="3"/>
      <c r="B212" s="4"/>
      <c r="C212" s="4"/>
      <c r="D212" s="4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6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spans="1:28" x14ac:dyDescent="0.25">
      <c r="A213" s="3"/>
      <c r="B213" s="4"/>
      <c r="C213" s="4"/>
      <c r="D213" s="4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6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spans="1:28" x14ac:dyDescent="0.25">
      <c r="A214" s="3"/>
      <c r="B214" s="4"/>
      <c r="C214" s="4"/>
      <c r="D214" s="4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6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spans="1:28" x14ac:dyDescent="0.25">
      <c r="A215" s="3"/>
      <c r="B215" s="4"/>
      <c r="C215" s="4"/>
      <c r="D215" s="4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6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spans="1:28" x14ac:dyDescent="0.25">
      <c r="A216" s="3"/>
      <c r="B216" s="4"/>
      <c r="C216" s="4"/>
      <c r="D216" s="4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6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spans="1:28" x14ac:dyDescent="0.25">
      <c r="A217" s="3"/>
      <c r="B217" s="4"/>
      <c r="C217" s="4"/>
      <c r="D217" s="4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6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28" x14ac:dyDescent="0.25">
      <c r="A218" s="3"/>
      <c r="B218" s="4"/>
      <c r="C218" s="4"/>
      <c r="D218" s="4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6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spans="1:28" x14ac:dyDescent="0.25">
      <c r="A219" s="3"/>
      <c r="B219" s="4"/>
      <c r="C219" s="4"/>
      <c r="D219" s="4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6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spans="1:28" x14ac:dyDescent="0.25">
      <c r="A220" s="3"/>
      <c r="B220" s="4"/>
      <c r="C220" s="4"/>
      <c r="D220" s="4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6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spans="1:28" x14ac:dyDescent="0.25">
      <c r="A221" s="3"/>
      <c r="B221" s="4"/>
      <c r="C221" s="4"/>
      <c r="D221" s="4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6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spans="1:28" x14ac:dyDescent="0.25">
      <c r="A222" s="3"/>
      <c r="B222" s="4"/>
      <c r="C222" s="4"/>
      <c r="D222" s="4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6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spans="1:28" x14ac:dyDescent="0.25">
      <c r="A223" s="3"/>
      <c r="B223" s="4"/>
      <c r="C223" s="4"/>
      <c r="D223" s="4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6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spans="1:28" x14ac:dyDescent="0.25">
      <c r="A224" s="3"/>
      <c r="B224" s="4"/>
      <c r="C224" s="4"/>
      <c r="D224" s="4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6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spans="1:28" x14ac:dyDescent="0.25">
      <c r="A225" s="3"/>
      <c r="B225" s="4"/>
      <c r="C225" s="4"/>
      <c r="D225" s="4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6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 x14ac:dyDescent="0.25">
      <c r="A226" s="3"/>
      <c r="B226" s="4"/>
      <c r="C226" s="4"/>
      <c r="D226" s="4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6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spans="1:28" x14ac:dyDescent="0.25">
      <c r="A227" s="3"/>
      <c r="B227" s="4"/>
      <c r="C227" s="4"/>
      <c r="D227" s="4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6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spans="1:28" x14ac:dyDescent="0.25">
      <c r="A228" s="3"/>
      <c r="B228" s="4"/>
      <c r="C228" s="4"/>
      <c r="D228" s="4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6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spans="1:28" x14ac:dyDescent="0.25">
      <c r="A229" s="3"/>
      <c r="B229" s="4"/>
      <c r="C229" s="4"/>
      <c r="D229" s="4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6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spans="1:28" x14ac:dyDescent="0.25">
      <c r="A230" s="3"/>
      <c r="B230" s="4"/>
      <c r="C230" s="4"/>
      <c r="D230" s="4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6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spans="1:28" x14ac:dyDescent="0.25">
      <c r="A231" s="3"/>
      <c r="B231" s="4"/>
      <c r="C231" s="4"/>
      <c r="D231" s="4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6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spans="1:28" x14ac:dyDescent="0.25">
      <c r="A232" s="3"/>
      <c r="B232" s="4"/>
      <c r="C232" s="4"/>
      <c r="D232" s="4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6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spans="1:28" x14ac:dyDescent="0.25">
      <c r="A233" s="3"/>
      <c r="B233" s="4"/>
      <c r="C233" s="4"/>
      <c r="D233" s="4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6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spans="1:28" x14ac:dyDescent="0.25">
      <c r="A234" s="3"/>
      <c r="B234" s="4"/>
      <c r="C234" s="4"/>
      <c r="D234" s="4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6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spans="1:28" x14ac:dyDescent="0.25">
      <c r="A235" s="3"/>
      <c r="B235" s="4"/>
      <c r="C235" s="4"/>
      <c r="D235" s="4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6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spans="1:28" x14ac:dyDescent="0.25">
      <c r="A236" s="3"/>
      <c r="B236" s="4"/>
      <c r="C236" s="4"/>
      <c r="D236" s="4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6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spans="1:28" x14ac:dyDescent="0.25">
      <c r="A237" s="3"/>
      <c r="B237" s="4"/>
      <c r="C237" s="4"/>
      <c r="D237" s="4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6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spans="1:28" x14ac:dyDescent="0.25">
      <c r="A238" s="3"/>
      <c r="B238" s="4"/>
      <c r="C238" s="4"/>
      <c r="D238" s="4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6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spans="1:28" x14ac:dyDescent="0.25">
      <c r="A239" s="3"/>
      <c r="B239" s="4"/>
      <c r="C239" s="4"/>
      <c r="D239" s="4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6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spans="1:28" x14ac:dyDescent="0.25">
      <c r="A240" s="3"/>
      <c r="B240" s="4"/>
      <c r="C240" s="4"/>
      <c r="D240" s="4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6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spans="1:28" x14ac:dyDescent="0.25">
      <c r="A241" s="3"/>
      <c r="B241" s="4"/>
      <c r="C241" s="4"/>
      <c r="D241" s="4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6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spans="1:28" x14ac:dyDescent="0.25">
      <c r="A242" s="3"/>
      <c r="B242" s="4"/>
      <c r="C242" s="4"/>
      <c r="D242" s="4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6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spans="1:28" x14ac:dyDescent="0.25">
      <c r="A243" s="3"/>
      <c r="B243" s="4"/>
      <c r="C243" s="4"/>
      <c r="D243" s="4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6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 x14ac:dyDescent="0.25">
      <c r="A244" s="3"/>
      <c r="B244" s="4"/>
      <c r="C244" s="4"/>
      <c r="D244" s="4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6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 x14ac:dyDescent="0.25">
      <c r="A245" s="3"/>
      <c r="B245" s="4"/>
      <c r="C245" s="4"/>
      <c r="D245" s="4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6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spans="1:28" x14ac:dyDescent="0.25">
      <c r="A246" s="3"/>
      <c r="B246" s="4"/>
      <c r="C246" s="4"/>
      <c r="D246" s="4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6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spans="1:28" x14ac:dyDescent="0.25">
      <c r="A247" s="3"/>
      <c r="B247" s="4"/>
      <c r="C247" s="4"/>
      <c r="D247" s="4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6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spans="1:28" x14ac:dyDescent="0.25">
      <c r="A248" s="3"/>
      <c r="B248" s="4"/>
      <c r="C248" s="4"/>
      <c r="D248" s="4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6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spans="1:28" x14ac:dyDescent="0.25">
      <c r="A249" s="3"/>
      <c r="B249" s="4"/>
      <c r="C249" s="4"/>
      <c r="D249" s="4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6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 x14ac:dyDescent="0.25">
      <c r="A250" s="3"/>
      <c r="B250" s="4"/>
      <c r="C250" s="4"/>
      <c r="D250" s="4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6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 x14ac:dyDescent="0.25">
      <c r="A251" s="3"/>
      <c r="B251" s="4"/>
      <c r="C251" s="4"/>
      <c r="D251" s="4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6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 x14ac:dyDescent="0.25">
      <c r="A252" s="3"/>
      <c r="B252" s="4"/>
      <c r="C252" s="4"/>
      <c r="D252" s="4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6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spans="1:28" x14ac:dyDescent="0.25">
      <c r="A253" s="3"/>
      <c r="B253" s="4"/>
      <c r="C253" s="4"/>
      <c r="D253" s="4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6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spans="1:28" x14ac:dyDescent="0.25">
      <c r="A254" s="3"/>
      <c r="B254" s="4"/>
      <c r="C254" s="4"/>
      <c r="D254" s="4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6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spans="1:28" x14ac:dyDescent="0.25">
      <c r="A255" s="3"/>
      <c r="B255" s="4"/>
      <c r="C255" s="4"/>
      <c r="D255" s="4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6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spans="1:28" x14ac:dyDescent="0.25">
      <c r="A256" s="3"/>
      <c r="B256" s="4"/>
      <c r="C256" s="4"/>
      <c r="D256" s="4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6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spans="1:28" x14ac:dyDescent="0.25">
      <c r="A257" s="3"/>
      <c r="B257" s="4"/>
      <c r="C257" s="4"/>
      <c r="D257" s="4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6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spans="1:28" x14ac:dyDescent="0.25">
      <c r="A258" s="3"/>
      <c r="B258" s="4"/>
      <c r="C258" s="4"/>
      <c r="D258" s="4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6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spans="1:28" x14ac:dyDescent="0.25">
      <c r="A259" s="3"/>
      <c r="B259" s="4"/>
      <c r="C259" s="4"/>
      <c r="D259" s="4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6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spans="1:28" x14ac:dyDescent="0.25">
      <c r="A260" s="3"/>
      <c r="B260" s="4"/>
      <c r="C260" s="4"/>
      <c r="D260" s="4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6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spans="1:28" x14ac:dyDescent="0.25">
      <c r="A261" s="3"/>
      <c r="B261" s="4"/>
      <c r="C261" s="4"/>
      <c r="D261" s="4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6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spans="1:28" x14ac:dyDescent="0.25">
      <c r="A262" s="3"/>
      <c r="B262" s="4"/>
      <c r="C262" s="4"/>
      <c r="D262" s="4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6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spans="1:28" x14ac:dyDescent="0.25">
      <c r="A263" s="3"/>
      <c r="B263" s="4"/>
      <c r="C263" s="4"/>
      <c r="D263" s="4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6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spans="1:28" x14ac:dyDescent="0.25">
      <c r="A264" s="3"/>
      <c r="B264" s="4"/>
      <c r="C264" s="4"/>
      <c r="D264" s="4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6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spans="1:28" x14ac:dyDescent="0.25">
      <c r="A265" s="3"/>
      <c r="B265" s="4"/>
      <c r="C265" s="4"/>
      <c r="D265" s="4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6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spans="1:28" x14ac:dyDescent="0.25">
      <c r="A266" s="3"/>
      <c r="B266" s="4"/>
      <c r="C266" s="4"/>
      <c r="D266" s="4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6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spans="1:28" x14ac:dyDescent="0.25">
      <c r="A267" s="3"/>
      <c r="B267" s="4"/>
      <c r="C267" s="4"/>
      <c r="D267" s="4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6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spans="1:28" x14ac:dyDescent="0.25">
      <c r="A268" s="3"/>
      <c r="B268" s="4"/>
      <c r="C268" s="4"/>
      <c r="D268" s="4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6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spans="1:28" x14ac:dyDescent="0.25">
      <c r="A269" s="3"/>
      <c r="B269" s="4"/>
      <c r="C269" s="4"/>
      <c r="D269" s="4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6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spans="1:28" x14ac:dyDescent="0.25">
      <c r="A270" s="3"/>
      <c r="B270" s="4"/>
      <c r="C270" s="4"/>
      <c r="D270" s="4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6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spans="1:28" x14ac:dyDescent="0.25">
      <c r="A271" s="3"/>
      <c r="B271" s="4"/>
      <c r="C271" s="4"/>
      <c r="D271" s="4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6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spans="1:28" x14ac:dyDescent="0.25">
      <c r="A272" s="3"/>
      <c r="B272" s="4"/>
      <c r="C272" s="4"/>
      <c r="D272" s="4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6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spans="1:28" x14ac:dyDescent="0.25">
      <c r="A273" s="3"/>
      <c r="B273" s="4"/>
      <c r="C273" s="4"/>
      <c r="D273" s="4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6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spans="1:28" x14ac:dyDescent="0.25">
      <c r="A274" s="3"/>
      <c r="B274" s="4"/>
      <c r="C274" s="4"/>
      <c r="D274" s="4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6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spans="1:28" x14ac:dyDescent="0.25">
      <c r="A275" s="3"/>
      <c r="B275" s="4"/>
      <c r="C275" s="4"/>
      <c r="D275" s="4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6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spans="1:28" x14ac:dyDescent="0.25">
      <c r="A276" s="3"/>
      <c r="B276" s="4"/>
      <c r="C276" s="4"/>
      <c r="D276" s="4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6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spans="1:28" x14ac:dyDescent="0.25">
      <c r="A277" s="3"/>
      <c r="B277" s="4"/>
      <c r="C277" s="4"/>
      <c r="D277" s="4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6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spans="1:28" x14ac:dyDescent="0.25">
      <c r="A278" s="3"/>
      <c r="B278" s="4"/>
      <c r="C278" s="4"/>
      <c r="D278" s="4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6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spans="1:28" x14ac:dyDescent="0.25">
      <c r="A279" s="3"/>
      <c r="B279" s="4"/>
      <c r="C279" s="4"/>
      <c r="D279" s="4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6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spans="1:28" x14ac:dyDescent="0.25">
      <c r="A280" s="3"/>
      <c r="B280" s="4"/>
      <c r="C280" s="4"/>
      <c r="D280" s="4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6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spans="1:28" x14ac:dyDescent="0.25">
      <c r="A281" s="3"/>
      <c r="B281" s="4"/>
      <c r="C281" s="4"/>
      <c r="D281" s="4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6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spans="1:28" x14ac:dyDescent="0.25">
      <c r="A282" s="3"/>
      <c r="B282" s="4"/>
      <c r="C282" s="4"/>
      <c r="D282" s="4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6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spans="1:28" x14ac:dyDescent="0.25">
      <c r="A283" s="3"/>
      <c r="B283" s="4"/>
      <c r="C283" s="4"/>
      <c r="D283" s="4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6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spans="1:28" x14ac:dyDescent="0.25">
      <c r="A284" s="3"/>
      <c r="B284" s="4"/>
      <c r="C284" s="4"/>
      <c r="D284" s="4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6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spans="1:28" x14ac:dyDescent="0.25">
      <c r="A285" s="3"/>
      <c r="B285" s="4"/>
      <c r="C285" s="4"/>
      <c r="D285" s="4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6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spans="1:28" x14ac:dyDescent="0.25">
      <c r="A286" s="3"/>
      <c r="B286" s="4"/>
      <c r="C286" s="4"/>
      <c r="D286" s="4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6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spans="1:28" x14ac:dyDescent="0.25">
      <c r="A287" s="3"/>
      <c r="B287" s="4"/>
      <c r="C287" s="4"/>
      <c r="D287" s="4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6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spans="1:28" x14ac:dyDescent="0.25">
      <c r="A288" s="3"/>
      <c r="B288" s="4"/>
      <c r="C288" s="4"/>
      <c r="D288" s="4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6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spans="1:28" x14ac:dyDescent="0.25">
      <c r="A289" s="3"/>
      <c r="B289" s="4"/>
      <c r="C289" s="4"/>
      <c r="D289" s="4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6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spans="1:28" x14ac:dyDescent="0.25">
      <c r="A290" s="3"/>
      <c r="B290" s="4"/>
      <c r="C290" s="4"/>
      <c r="D290" s="4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6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spans="1:28" x14ac:dyDescent="0.25">
      <c r="A291" s="3"/>
      <c r="B291" s="4"/>
      <c r="C291" s="4"/>
      <c r="D291" s="4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6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spans="1:28" x14ac:dyDescent="0.25">
      <c r="A292" s="3"/>
      <c r="B292" s="4"/>
      <c r="C292" s="4"/>
      <c r="D292" s="4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6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 x14ac:dyDescent="0.25">
      <c r="A293" s="3"/>
      <c r="B293" s="4"/>
      <c r="C293" s="4"/>
      <c r="D293" s="4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6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 x14ac:dyDescent="0.25">
      <c r="A294" s="3"/>
      <c r="B294" s="4"/>
      <c r="C294" s="4"/>
      <c r="D294" s="4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6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 x14ac:dyDescent="0.25">
      <c r="A295" s="3"/>
      <c r="B295" s="4"/>
      <c r="C295" s="4"/>
      <c r="D295" s="4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6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 x14ac:dyDescent="0.25">
      <c r="A296" s="3"/>
      <c r="B296" s="4"/>
      <c r="C296" s="4"/>
      <c r="D296" s="4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6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 x14ac:dyDescent="0.25">
      <c r="A297" s="3"/>
      <c r="B297" s="4"/>
      <c r="C297" s="4"/>
      <c r="D297" s="4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6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spans="1:28" x14ac:dyDescent="0.25">
      <c r="A298" s="3"/>
      <c r="B298" s="4"/>
      <c r="C298" s="4"/>
      <c r="D298" s="4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6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spans="1:28" x14ac:dyDescent="0.25">
      <c r="A299" s="3"/>
      <c r="B299" s="4"/>
      <c r="C299" s="4"/>
      <c r="D299" s="4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6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spans="1:28" x14ac:dyDescent="0.25">
      <c r="A300" s="3"/>
      <c r="B300" s="4"/>
      <c r="C300" s="4"/>
      <c r="D300" s="4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6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spans="1:28" x14ac:dyDescent="0.25">
      <c r="A301" s="3"/>
      <c r="B301" s="4"/>
      <c r="C301" s="4"/>
      <c r="D301" s="4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6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spans="1:28" x14ac:dyDescent="0.25">
      <c r="A302" s="3"/>
      <c r="B302" s="4"/>
      <c r="C302" s="4"/>
      <c r="D302" s="4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6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 x14ac:dyDescent="0.25">
      <c r="A303" s="3"/>
      <c r="B303" s="4"/>
      <c r="C303" s="4"/>
      <c r="D303" s="4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6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 x14ac:dyDescent="0.25">
      <c r="A304" s="3"/>
      <c r="B304" s="4"/>
      <c r="C304" s="4"/>
      <c r="D304" s="4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6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spans="1:28" x14ac:dyDescent="0.25">
      <c r="A305" s="3"/>
      <c r="B305" s="4"/>
      <c r="C305" s="4"/>
      <c r="D305" s="4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6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spans="1:28" x14ac:dyDescent="0.25">
      <c r="A306" s="3"/>
      <c r="B306" s="4"/>
      <c r="C306" s="4"/>
      <c r="D306" s="4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6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spans="1:28" x14ac:dyDescent="0.25">
      <c r="A307" s="3"/>
      <c r="B307" s="4"/>
      <c r="C307" s="4"/>
      <c r="D307" s="4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6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spans="1:28" x14ac:dyDescent="0.25">
      <c r="A308" s="3"/>
      <c r="B308" s="4"/>
      <c r="C308" s="4"/>
      <c r="D308" s="4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6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1:28" x14ac:dyDescent="0.25">
      <c r="A309" s="3"/>
      <c r="B309" s="4"/>
      <c r="C309" s="4"/>
      <c r="D309" s="4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6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spans="1:28" x14ac:dyDescent="0.25">
      <c r="A310" s="3"/>
      <c r="B310" s="4"/>
      <c r="C310" s="4"/>
      <c r="D310" s="4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6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spans="1:28" x14ac:dyDescent="0.25">
      <c r="A311" s="3"/>
      <c r="B311" s="4"/>
      <c r="C311" s="4"/>
      <c r="D311" s="4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6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spans="1:28" x14ac:dyDescent="0.25">
      <c r="A312" s="3"/>
      <c r="B312" s="4"/>
      <c r="C312" s="4"/>
      <c r="D312" s="4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6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spans="1:28" x14ac:dyDescent="0.25">
      <c r="A313" s="3"/>
      <c r="B313" s="4"/>
      <c r="C313" s="4"/>
      <c r="D313" s="4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6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spans="1:28" x14ac:dyDescent="0.25">
      <c r="A314" s="3"/>
      <c r="B314" s="4"/>
      <c r="C314" s="4"/>
      <c r="D314" s="4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6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spans="1:28" x14ac:dyDescent="0.25">
      <c r="A315" s="3"/>
      <c r="B315" s="4"/>
      <c r="C315" s="4"/>
      <c r="D315" s="4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6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spans="1:28" x14ac:dyDescent="0.25">
      <c r="A316" s="3"/>
      <c r="B316" s="4"/>
      <c r="C316" s="4"/>
      <c r="D316" s="4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6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1:28" x14ac:dyDescent="0.25">
      <c r="A317" s="3"/>
      <c r="B317" s="4"/>
      <c r="C317" s="4"/>
      <c r="D317" s="4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6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spans="1:28" x14ac:dyDescent="0.25">
      <c r="A318" s="3"/>
      <c r="B318" s="4"/>
      <c r="C318" s="4"/>
      <c r="D318" s="4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6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spans="1:28" x14ac:dyDescent="0.25">
      <c r="A319" s="3"/>
      <c r="B319" s="4"/>
      <c r="C319" s="4"/>
      <c r="D319" s="4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6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spans="1:28" x14ac:dyDescent="0.25">
      <c r="A320" s="3"/>
      <c r="B320" s="4"/>
      <c r="C320" s="4"/>
      <c r="D320" s="4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6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spans="1:28" x14ac:dyDescent="0.25">
      <c r="A321" s="3"/>
      <c r="B321" s="4"/>
      <c r="C321" s="4"/>
      <c r="D321" s="4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6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spans="1:28" x14ac:dyDescent="0.25">
      <c r="A322" s="3"/>
      <c r="B322" s="4"/>
      <c r="C322" s="4"/>
      <c r="D322" s="4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6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spans="1:28" x14ac:dyDescent="0.25">
      <c r="A323" s="3"/>
      <c r="B323" s="4"/>
      <c r="C323" s="4"/>
      <c r="D323" s="4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6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spans="1:28" x14ac:dyDescent="0.25">
      <c r="A324" s="3"/>
      <c r="B324" s="4"/>
      <c r="C324" s="4"/>
      <c r="D324" s="4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6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1:28" x14ac:dyDescent="0.25">
      <c r="A325" s="3"/>
      <c r="B325" s="4"/>
      <c r="C325" s="4"/>
      <c r="D325" s="4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6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spans="1:28" x14ac:dyDescent="0.25">
      <c r="A326" s="3"/>
      <c r="B326" s="4"/>
      <c r="C326" s="4"/>
      <c r="D326" s="4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6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spans="1:28" x14ac:dyDescent="0.25">
      <c r="A327" s="3"/>
      <c r="B327" s="4"/>
      <c r="C327" s="4"/>
      <c r="D327" s="4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6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spans="1:28" x14ac:dyDescent="0.25">
      <c r="A328" s="3"/>
      <c r="B328" s="4"/>
      <c r="C328" s="4"/>
      <c r="D328" s="4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6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spans="1:28" x14ac:dyDescent="0.25">
      <c r="A329" s="3"/>
      <c r="B329" s="4"/>
      <c r="C329" s="4"/>
      <c r="D329" s="4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6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spans="1:28" x14ac:dyDescent="0.25">
      <c r="A330" s="3"/>
      <c r="B330" s="4"/>
      <c r="C330" s="4"/>
      <c r="D330" s="4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6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spans="1:28" x14ac:dyDescent="0.25">
      <c r="A331" s="3"/>
      <c r="B331" s="4"/>
      <c r="C331" s="4"/>
      <c r="D331" s="4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6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spans="1:28" x14ac:dyDescent="0.25">
      <c r="A332" s="3"/>
      <c r="B332" s="4"/>
      <c r="C332" s="4"/>
      <c r="D332" s="4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6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1:28" x14ac:dyDescent="0.25">
      <c r="A333" s="3"/>
      <c r="B333" s="4"/>
      <c r="C333" s="4"/>
      <c r="D333" s="4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6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spans="1:28" x14ac:dyDescent="0.25">
      <c r="A334" s="3"/>
      <c r="B334" s="4"/>
      <c r="C334" s="4"/>
      <c r="D334" s="4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6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spans="1:28" x14ac:dyDescent="0.25">
      <c r="A335" s="3"/>
      <c r="B335" s="4"/>
      <c r="C335" s="4"/>
      <c r="D335" s="4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6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spans="1:28" x14ac:dyDescent="0.25">
      <c r="A336" s="3"/>
      <c r="B336" s="4"/>
      <c r="C336" s="4"/>
      <c r="D336" s="4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6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spans="1:28" x14ac:dyDescent="0.25">
      <c r="A337" s="3"/>
      <c r="B337" s="4"/>
      <c r="C337" s="4"/>
      <c r="D337" s="4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6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spans="1:28" x14ac:dyDescent="0.25">
      <c r="A338" s="3"/>
      <c r="B338" s="4"/>
      <c r="C338" s="4"/>
      <c r="D338" s="4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6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spans="1:28" x14ac:dyDescent="0.25">
      <c r="A339" s="3"/>
      <c r="B339" s="4"/>
      <c r="C339" s="4"/>
      <c r="D339" s="4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6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spans="1:28" x14ac:dyDescent="0.25">
      <c r="A340" s="3"/>
      <c r="B340" s="4"/>
      <c r="C340" s="4"/>
      <c r="D340" s="4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6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spans="1:28" x14ac:dyDescent="0.25">
      <c r="A341" s="3"/>
      <c r="B341" s="4"/>
      <c r="C341" s="4"/>
      <c r="D341" s="4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6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spans="1:28" x14ac:dyDescent="0.25">
      <c r="A342" s="3"/>
      <c r="B342" s="4"/>
      <c r="C342" s="4"/>
      <c r="D342" s="4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6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spans="1:28" x14ac:dyDescent="0.25">
      <c r="A343" s="3"/>
      <c r="B343" s="4"/>
      <c r="C343" s="4"/>
      <c r="D343" s="4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6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spans="1:28" x14ac:dyDescent="0.25">
      <c r="A344" s="3"/>
      <c r="B344" s="4"/>
      <c r="C344" s="4"/>
      <c r="D344" s="4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6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spans="1:28" x14ac:dyDescent="0.25">
      <c r="A345" s="3"/>
      <c r="B345" s="4"/>
      <c r="C345" s="4"/>
      <c r="D345" s="4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6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spans="1:28" x14ac:dyDescent="0.25">
      <c r="A346" s="3"/>
      <c r="B346" s="4"/>
      <c r="C346" s="4"/>
      <c r="D346" s="4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6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spans="1:28" x14ac:dyDescent="0.25">
      <c r="A347" s="3"/>
      <c r="B347" s="4"/>
      <c r="C347" s="4"/>
      <c r="D347" s="4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6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spans="1:28" x14ac:dyDescent="0.25">
      <c r="A348" s="3"/>
      <c r="B348" s="4"/>
      <c r="C348" s="4"/>
      <c r="D348" s="4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6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spans="1:28" x14ac:dyDescent="0.25">
      <c r="A349" s="3"/>
      <c r="B349" s="4"/>
      <c r="C349" s="4"/>
      <c r="D349" s="4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6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spans="1:28" x14ac:dyDescent="0.25">
      <c r="A350" s="3"/>
      <c r="B350" s="4"/>
      <c r="C350" s="4"/>
      <c r="D350" s="4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6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spans="1:28" x14ac:dyDescent="0.25">
      <c r="A351" s="3"/>
      <c r="B351" s="4"/>
      <c r="C351" s="4"/>
      <c r="D351" s="4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6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spans="1:28" x14ac:dyDescent="0.25">
      <c r="A352" s="3"/>
      <c r="B352" s="4"/>
      <c r="C352" s="4"/>
      <c r="D352" s="4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6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spans="1:28" x14ac:dyDescent="0.25">
      <c r="A353" s="3"/>
      <c r="B353" s="4"/>
      <c r="C353" s="4"/>
      <c r="D353" s="4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6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spans="1:28" x14ac:dyDescent="0.25">
      <c r="A354" s="3"/>
      <c r="B354" s="4"/>
      <c r="C354" s="4"/>
      <c r="D354" s="4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6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spans="1:28" x14ac:dyDescent="0.25">
      <c r="A355" s="3"/>
      <c r="B355" s="4"/>
      <c r="C355" s="4"/>
      <c r="D355" s="4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6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spans="1:28" x14ac:dyDescent="0.25">
      <c r="A356" s="3"/>
      <c r="B356" s="4"/>
      <c r="C356" s="4"/>
      <c r="D356" s="4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6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spans="1:28" x14ac:dyDescent="0.25">
      <c r="A357" s="3"/>
      <c r="B357" s="4"/>
      <c r="C357" s="4"/>
      <c r="D357" s="4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6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spans="1:28" x14ac:dyDescent="0.25">
      <c r="A358" s="3"/>
      <c r="B358" s="4"/>
      <c r="C358" s="4"/>
      <c r="D358" s="4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6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spans="1:28" x14ac:dyDescent="0.25">
      <c r="A359" s="3"/>
      <c r="B359" s="4"/>
      <c r="C359" s="4"/>
      <c r="D359" s="4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6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spans="1:28" x14ac:dyDescent="0.25">
      <c r="A360" s="3"/>
      <c r="B360" s="4"/>
      <c r="C360" s="4"/>
      <c r="D360" s="4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6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spans="1:28" x14ac:dyDescent="0.25">
      <c r="A361" s="3"/>
      <c r="B361" s="4"/>
      <c r="C361" s="4"/>
      <c r="D361" s="4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6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spans="1:28" x14ac:dyDescent="0.25">
      <c r="A362" s="3"/>
      <c r="B362" s="4"/>
      <c r="C362" s="4"/>
      <c r="D362" s="4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6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spans="1:28" x14ac:dyDescent="0.25">
      <c r="A363" s="3"/>
      <c r="B363" s="4"/>
      <c r="C363" s="4"/>
      <c r="D363" s="4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6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spans="1:28" x14ac:dyDescent="0.25">
      <c r="A364" s="3"/>
      <c r="B364" s="4"/>
      <c r="C364" s="4"/>
      <c r="D364" s="4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6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spans="1:28" x14ac:dyDescent="0.25">
      <c r="A365" s="3"/>
      <c r="B365" s="4"/>
      <c r="C365" s="4"/>
      <c r="D365" s="4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6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spans="1:28" x14ac:dyDescent="0.25">
      <c r="A366" s="3"/>
      <c r="B366" s="4"/>
      <c r="C366" s="4"/>
      <c r="D366" s="4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6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spans="1:28" x14ac:dyDescent="0.25">
      <c r="A367" s="3"/>
      <c r="B367" s="4"/>
      <c r="C367" s="4"/>
      <c r="D367" s="4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6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spans="1:28" x14ac:dyDescent="0.25">
      <c r="A368" s="3"/>
      <c r="B368" s="4"/>
      <c r="C368" s="4"/>
      <c r="D368" s="4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6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spans="1:28" x14ac:dyDescent="0.25">
      <c r="A369" s="3"/>
      <c r="B369" s="4"/>
      <c r="C369" s="4"/>
      <c r="D369" s="4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6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spans="1:28" x14ac:dyDescent="0.25">
      <c r="A370" s="3"/>
      <c r="B370" s="4"/>
      <c r="C370" s="4"/>
      <c r="D370" s="4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6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spans="1:28" x14ac:dyDescent="0.25">
      <c r="A371" s="3"/>
      <c r="B371" s="4"/>
      <c r="C371" s="4"/>
      <c r="D371" s="4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6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spans="1:28" x14ac:dyDescent="0.25">
      <c r="A372" s="3"/>
      <c r="B372" s="4"/>
      <c r="C372" s="4"/>
      <c r="D372" s="4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6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spans="1:28" x14ac:dyDescent="0.25">
      <c r="A373" s="3"/>
      <c r="B373" s="4"/>
      <c r="C373" s="4"/>
      <c r="D373" s="4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6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spans="1:28" x14ac:dyDescent="0.25">
      <c r="A374" s="3"/>
      <c r="B374" s="4"/>
      <c r="C374" s="4"/>
      <c r="D374" s="4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6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spans="1:28" x14ac:dyDescent="0.25">
      <c r="A375" s="3"/>
      <c r="B375" s="4"/>
      <c r="C375" s="4"/>
      <c r="D375" s="4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6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spans="1:28" x14ac:dyDescent="0.25">
      <c r="A376" s="3"/>
      <c r="B376" s="4"/>
      <c r="C376" s="4"/>
      <c r="D376" s="4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6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spans="1:28" x14ac:dyDescent="0.25">
      <c r="A377" s="3"/>
      <c r="B377" s="4"/>
      <c r="C377" s="4"/>
      <c r="D377" s="4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6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spans="1:28" x14ac:dyDescent="0.25">
      <c r="A378" s="3"/>
      <c r="B378" s="4"/>
      <c r="C378" s="4"/>
      <c r="D378" s="4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6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spans="1:28" x14ac:dyDescent="0.25">
      <c r="A379" s="3"/>
      <c r="B379" s="4"/>
      <c r="C379" s="4"/>
      <c r="D379" s="4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6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spans="1:28" x14ac:dyDescent="0.25">
      <c r="A380" s="3"/>
      <c r="B380" s="4"/>
      <c r="C380" s="4"/>
      <c r="D380" s="4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6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spans="1:28" x14ac:dyDescent="0.25">
      <c r="A381" s="3"/>
      <c r="B381" s="4"/>
      <c r="C381" s="4"/>
      <c r="D381" s="4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6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spans="1:28" x14ac:dyDescent="0.25">
      <c r="A382" s="3"/>
      <c r="B382" s="4"/>
      <c r="C382" s="4"/>
      <c r="D382" s="4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6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spans="1:28" x14ac:dyDescent="0.25">
      <c r="A383" s="3"/>
      <c r="B383" s="4"/>
      <c r="C383" s="4"/>
      <c r="D383" s="4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6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spans="1:28" x14ac:dyDescent="0.25">
      <c r="A384" s="3"/>
      <c r="B384" s="4"/>
      <c r="C384" s="4"/>
      <c r="D384" s="4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6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spans="1:28" x14ac:dyDescent="0.25">
      <c r="A385" s="3"/>
      <c r="B385" s="4"/>
      <c r="C385" s="4"/>
      <c r="D385" s="4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6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spans="1:28" x14ac:dyDescent="0.25">
      <c r="A386" s="3"/>
      <c r="B386" s="4"/>
      <c r="C386" s="4"/>
      <c r="D386" s="4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6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spans="1:28" x14ac:dyDescent="0.25">
      <c r="A387" s="3"/>
      <c r="B387" s="4"/>
      <c r="C387" s="4"/>
      <c r="D387" s="4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6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spans="1:28" x14ac:dyDescent="0.25">
      <c r="A388" s="3"/>
      <c r="B388" s="4"/>
      <c r="C388" s="4"/>
      <c r="D388" s="4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6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spans="1:28" x14ac:dyDescent="0.25">
      <c r="A389" s="3"/>
      <c r="B389" s="4"/>
      <c r="C389" s="4"/>
      <c r="D389" s="4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6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spans="1:28" x14ac:dyDescent="0.25">
      <c r="A390" s="3"/>
      <c r="B390" s="4"/>
      <c r="C390" s="4"/>
      <c r="D390" s="4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6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spans="1:28" x14ac:dyDescent="0.25">
      <c r="A391" s="3"/>
      <c r="B391" s="4"/>
      <c r="C391" s="4"/>
      <c r="D391" s="4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6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spans="1:28" x14ac:dyDescent="0.25">
      <c r="A392" s="3"/>
      <c r="B392" s="4"/>
      <c r="C392" s="4"/>
      <c r="D392" s="4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6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spans="1:28" x14ac:dyDescent="0.25">
      <c r="A393" s="3"/>
      <c r="B393" s="4"/>
      <c r="C393" s="4"/>
      <c r="D393" s="4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6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spans="1:28" x14ac:dyDescent="0.25">
      <c r="A394" s="3"/>
      <c r="B394" s="4"/>
      <c r="C394" s="4"/>
      <c r="D394" s="4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6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spans="1:28" x14ac:dyDescent="0.25">
      <c r="A395" s="3"/>
      <c r="B395" s="4"/>
      <c r="C395" s="4"/>
      <c r="D395" s="4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6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spans="1:28" x14ac:dyDescent="0.25">
      <c r="A396" s="3"/>
      <c r="B396" s="4"/>
      <c r="C396" s="4"/>
      <c r="D396" s="4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6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spans="1:28" x14ac:dyDescent="0.25">
      <c r="A397" s="3"/>
      <c r="B397" s="4"/>
      <c r="C397" s="4"/>
      <c r="D397" s="4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6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spans="1:28" x14ac:dyDescent="0.25">
      <c r="A398" s="3"/>
      <c r="B398" s="4"/>
      <c r="C398" s="4"/>
      <c r="D398" s="4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6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spans="1:28" x14ac:dyDescent="0.25">
      <c r="A399" s="3"/>
      <c r="B399" s="4"/>
      <c r="C399" s="4"/>
      <c r="D399" s="4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6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spans="1:28" x14ac:dyDescent="0.25">
      <c r="A400" s="3"/>
      <c r="B400" s="4"/>
      <c r="C400" s="4"/>
      <c r="D400" s="4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6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spans="1:28" x14ac:dyDescent="0.25">
      <c r="A401" s="3"/>
      <c r="B401" s="4"/>
      <c r="C401" s="4"/>
      <c r="D401" s="4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6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spans="1:28" x14ac:dyDescent="0.25">
      <c r="A402" s="3"/>
      <c r="B402" s="4"/>
      <c r="C402" s="4"/>
      <c r="D402" s="4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6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spans="1:28" x14ac:dyDescent="0.25">
      <c r="A403" s="3"/>
      <c r="B403" s="4"/>
      <c r="C403" s="4"/>
      <c r="D403" s="4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6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spans="1:28" x14ac:dyDescent="0.25">
      <c r="A404" s="3"/>
      <c r="B404" s="4"/>
      <c r="C404" s="4"/>
      <c r="D404" s="4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6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spans="1:28" x14ac:dyDescent="0.25">
      <c r="A405" s="3"/>
      <c r="B405" s="4"/>
      <c r="C405" s="4"/>
      <c r="D405" s="4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6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spans="1:28" x14ac:dyDescent="0.25">
      <c r="A406" s="3"/>
      <c r="B406" s="4"/>
      <c r="C406" s="4"/>
      <c r="D406" s="4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6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spans="1:28" x14ac:dyDescent="0.25">
      <c r="A407" s="3"/>
      <c r="B407" s="4"/>
      <c r="C407" s="4"/>
      <c r="D407" s="4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6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spans="1:28" x14ac:dyDescent="0.25">
      <c r="A408" s="3"/>
      <c r="B408" s="4"/>
      <c r="C408" s="4"/>
      <c r="D408" s="4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6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spans="1:28" x14ac:dyDescent="0.25">
      <c r="A409" s="3"/>
      <c r="B409" s="4"/>
      <c r="C409" s="4"/>
      <c r="D409" s="4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6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spans="1:28" x14ac:dyDescent="0.25">
      <c r="A410" s="3"/>
      <c r="B410" s="4"/>
      <c r="C410" s="4"/>
      <c r="D410" s="4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6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spans="1:28" x14ac:dyDescent="0.25">
      <c r="A411" s="3"/>
      <c r="B411" s="4"/>
      <c r="C411" s="4"/>
      <c r="D411" s="4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6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spans="1:28" x14ac:dyDescent="0.25">
      <c r="A412" s="3"/>
      <c r="B412" s="4"/>
      <c r="C412" s="4"/>
      <c r="D412" s="4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6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spans="1:28" x14ac:dyDescent="0.25">
      <c r="A413" s="3"/>
      <c r="B413" s="4"/>
      <c r="C413" s="4"/>
      <c r="D413" s="4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6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spans="1:28" x14ac:dyDescent="0.25">
      <c r="A414" s="3"/>
      <c r="B414" s="4"/>
      <c r="C414" s="4"/>
      <c r="D414" s="4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6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spans="1:28" x14ac:dyDescent="0.25">
      <c r="A415" s="3"/>
      <c r="B415" s="4"/>
      <c r="C415" s="4"/>
      <c r="D415" s="4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6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spans="1:28" x14ac:dyDescent="0.25">
      <c r="A416" s="3"/>
      <c r="B416" s="4"/>
      <c r="C416" s="4"/>
      <c r="D416" s="4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6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spans="1:28" x14ac:dyDescent="0.25">
      <c r="A417" s="3"/>
      <c r="B417" s="4"/>
      <c r="C417" s="4"/>
      <c r="D417" s="4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6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spans="1:28" x14ac:dyDescent="0.25">
      <c r="A418" s="3"/>
      <c r="B418" s="4"/>
      <c r="C418" s="4"/>
      <c r="D418" s="4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6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spans="1:28" x14ac:dyDescent="0.25">
      <c r="A419" s="3"/>
      <c r="B419" s="4"/>
      <c r="C419" s="4"/>
      <c r="D419" s="4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6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spans="1:28" x14ac:dyDescent="0.25">
      <c r="A420" s="3"/>
      <c r="B420" s="4"/>
      <c r="C420" s="4"/>
      <c r="D420" s="4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6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spans="1:28" x14ac:dyDescent="0.25">
      <c r="A421" s="3"/>
      <c r="B421" s="4"/>
      <c r="C421" s="4"/>
      <c r="D421" s="4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6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spans="1:28" x14ac:dyDescent="0.25">
      <c r="A422" s="3"/>
      <c r="B422" s="4"/>
      <c r="C422" s="4"/>
      <c r="D422" s="4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6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spans="1:28" x14ac:dyDescent="0.25">
      <c r="A423" s="3"/>
      <c r="B423" s="4"/>
      <c r="C423" s="4"/>
      <c r="D423" s="4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6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spans="1:28" x14ac:dyDescent="0.25">
      <c r="A424" s="3"/>
      <c r="B424" s="4"/>
      <c r="C424" s="4"/>
      <c r="D424" s="4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6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spans="1:28" x14ac:dyDescent="0.25">
      <c r="A425" s="3"/>
      <c r="B425" s="4"/>
      <c r="C425" s="4"/>
      <c r="D425" s="4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6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spans="1:28" x14ac:dyDescent="0.25">
      <c r="A426" s="3"/>
      <c r="B426" s="4"/>
      <c r="C426" s="4"/>
      <c r="D426" s="4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6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spans="1:28" x14ac:dyDescent="0.25">
      <c r="A427" s="3"/>
      <c r="B427" s="4"/>
      <c r="C427" s="4"/>
      <c r="D427" s="4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6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spans="1:28" x14ac:dyDescent="0.25">
      <c r="A428" s="3"/>
      <c r="B428" s="4"/>
      <c r="C428" s="4"/>
      <c r="D428" s="4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6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spans="1:28" x14ac:dyDescent="0.25">
      <c r="A429" s="3"/>
      <c r="B429" s="4"/>
      <c r="C429" s="4"/>
      <c r="D429" s="4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6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spans="1:28" x14ac:dyDescent="0.25">
      <c r="A430" s="3"/>
      <c r="B430" s="4"/>
      <c r="C430" s="4"/>
      <c r="D430" s="4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6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spans="1:28" x14ac:dyDescent="0.25">
      <c r="A431" s="3"/>
      <c r="B431" s="4"/>
      <c r="C431" s="4"/>
      <c r="D431" s="4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6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spans="1:28" x14ac:dyDescent="0.25">
      <c r="A432" s="3"/>
      <c r="B432" s="4"/>
      <c r="C432" s="4"/>
      <c r="D432" s="4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6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spans="1:28" x14ac:dyDescent="0.25">
      <c r="A433" s="3"/>
      <c r="B433" s="4"/>
      <c r="C433" s="4"/>
      <c r="D433" s="4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6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spans="1:28" x14ac:dyDescent="0.25">
      <c r="A434" s="3"/>
      <c r="B434" s="4"/>
      <c r="C434" s="4"/>
      <c r="D434" s="4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6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spans="1:28" x14ac:dyDescent="0.25">
      <c r="A435" s="3"/>
      <c r="B435" s="4"/>
      <c r="C435" s="4"/>
      <c r="D435" s="4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6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spans="1:28" x14ac:dyDescent="0.25">
      <c r="A436" s="3"/>
      <c r="B436" s="4"/>
      <c r="C436" s="4"/>
      <c r="D436" s="4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6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spans="1:28" x14ac:dyDescent="0.25">
      <c r="A437" s="3"/>
      <c r="B437" s="4"/>
      <c r="C437" s="4"/>
      <c r="D437" s="4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6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spans="1:28" x14ac:dyDescent="0.25">
      <c r="A438" s="3"/>
      <c r="B438" s="4"/>
      <c r="C438" s="4"/>
      <c r="D438" s="4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6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spans="1:28" x14ac:dyDescent="0.25">
      <c r="A439" s="3"/>
      <c r="B439" s="4"/>
      <c r="C439" s="4"/>
      <c r="D439" s="4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6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spans="1:28" x14ac:dyDescent="0.25">
      <c r="A440" s="3"/>
      <c r="B440" s="4"/>
      <c r="C440" s="4"/>
      <c r="D440" s="4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6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spans="1:28" x14ac:dyDescent="0.25">
      <c r="A441" s="3"/>
      <c r="B441" s="4"/>
      <c r="C441" s="4"/>
      <c r="D441" s="4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6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spans="1:28" x14ac:dyDescent="0.25">
      <c r="A442" s="3"/>
      <c r="B442" s="4"/>
      <c r="C442" s="4"/>
      <c r="D442" s="4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6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spans="1:28" x14ac:dyDescent="0.25">
      <c r="A443" s="3"/>
      <c r="B443" s="4"/>
      <c r="C443" s="4"/>
      <c r="D443" s="4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6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spans="1:28" x14ac:dyDescent="0.25">
      <c r="A444" s="3"/>
      <c r="B444" s="4"/>
      <c r="C444" s="4"/>
      <c r="D444" s="4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6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spans="1:28" x14ac:dyDescent="0.25">
      <c r="A445" s="3"/>
      <c r="B445" s="4"/>
      <c r="C445" s="4"/>
      <c r="D445" s="4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6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spans="1:28" x14ac:dyDescent="0.25">
      <c r="A446" s="3"/>
      <c r="B446" s="4"/>
      <c r="C446" s="4"/>
      <c r="D446" s="4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6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spans="1:28" x14ac:dyDescent="0.25">
      <c r="A447" s="3"/>
      <c r="B447" s="4"/>
      <c r="C447" s="4"/>
      <c r="D447" s="4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6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spans="1:28" x14ac:dyDescent="0.25">
      <c r="A448" s="3"/>
      <c r="B448" s="4"/>
      <c r="C448" s="4"/>
      <c r="D448" s="4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6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spans="1:28" x14ac:dyDescent="0.25">
      <c r="A449" s="3"/>
      <c r="B449" s="4"/>
      <c r="C449" s="4"/>
      <c r="D449" s="4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6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spans="1:28" x14ac:dyDescent="0.25">
      <c r="A450" s="3"/>
      <c r="B450" s="4"/>
      <c r="C450" s="4"/>
      <c r="D450" s="4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6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spans="1:28" x14ac:dyDescent="0.25">
      <c r="A451" s="3"/>
      <c r="B451" s="4"/>
      <c r="C451" s="4"/>
      <c r="D451" s="4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6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spans="1:28" x14ac:dyDescent="0.25">
      <c r="A452" s="3"/>
      <c r="B452" s="4"/>
      <c r="C452" s="4"/>
      <c r="D452" s="4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6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spans="1:28" x14ac:dyDescent="0.25">
      <c r="A453" s="3"/>
      <c r="B453" s="4"/>
      <c r="C453" s="4"/>
      <c r="D453" s="4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6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spans="1:28" x14ac:dyDescent="0.25">
      <c r="A454" s="3"/>
      <c r="B454" s="4"/>
      <c r="C454" s="4"/>
      <c r="D454" s="4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6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spans="1:28" x14ac:dyDescent="0.25">
      <c r="A455" s="3"/>
      <c r="B455" s="4"/>
      <c r="C455" s="4"/>
      <c r="D455" s="4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6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spans="1:28" x14ac:dyDescent="0.25">
      <c r="A456" s="3"/>
      <c r="B456" s="4"/>
      <c r="C456" s="4"/>
      <c r="D456" s="4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6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spans="1:28" x14ac:dyDescent="0.25">
      <c r="A457" s="3"/>
      <c r="B457" s="4"/>
      <c r="C457" s="4"/>
      <c r="D457" s="4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6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spans="1:28" x14ac:dyDescent="0.25">
      <c r="A458" s="3"/>
      <c r="B458" s="4"/>
      <c r="C458" s="4"/>
      <c r="D458" s="4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6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spans="1:28" x14ac:dyDescent="0.25">
      <c r="A459" s="3"/>
      <c r="B459" s="4"/>
      <c r="C459" s="4"/>
      <c r="D459" s="4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6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spans="1:28" x14ac:dyDescent="0.25">
      <c r="A460" s="3"/>
      <c r="B460" s="4"/>
      <c r="C460" s="4"/>
      <c r="D460" s="4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6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spans="1:28" x14ac:dyDescent="0.25">
      <c r="A461" s="3"/>
      <c r="B461" s="4"/>
      <c r="C461" s="4"/>
      <c r="D461" s="4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6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spans="1:28" x14ac:dyDescent="0.25">
      <c r="A462" s="3"/>
      <c r="B462" s="4"/>
      <c r="C462" s="4"/>
      <c r="D462" s="4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6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spans="1:28" x14ac:dyDescent="0.25">
      <c r="A463" s="3"/>
      <c r="B463" s="4"/>
      <c r="C463" s="4"/>
      <c r="D463" s="4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6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spans="1:28" x14ac:dyDescent="0.25">
      <c r="A464" s="3"/>
      <c r="B464" s="4"/>
      <c r="C464" s="4"/>
      <c r="D464" s="4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6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spans="1:28" x14ac:dyDescent="0.25">
      <c r="A465" s="3"/>
      <c r="B465" s="4"/>
      <c r="C465" s="4"/>
      <c r="D465" s="4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6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spans="1:28" x14ac:dyDescent="0.25">
      <c r="A466" s="3"/>
      <c r="B466" s="4"/>
      <c r="C466" s="4"/>
      <c r="D466" s="4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6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spans="1:28" x14ac:dyDescent="0.25">
      <c r="A467" s="3"/>
      <c r="B467" s="4"/>
      <c r="C467" s="4"/>
      <c r="D467" s="4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6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spans="1:28" x14ac:dyDescent="0.25">
      <c r="A468" s="3"/>
      <c r="B468" s="4"/>
      <c r="C468" s="4"/>
      <c r="D468" s="4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6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spans="1:28" x14ac:dyDescent="0.25">
      <c r="A469" s="3"/>
      <c r="B469" s="4"/>
      <c r="C469" s="4"/>
      <c r="D469" s="4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6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spans="1:28" x14ac:dyDescent="0.25">
      <c r="A470" s="3"/>
      <c r="B470" s="4"/>
      <c r="C470" s="4"/>
      <c r="D470" s="4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6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spans="1:28" x14ac:dyDescent="0.25">
      <c r="A471" s="3"/>
      <c r="B471" s="4"/>
      <c r="C471" s="4"/>
      <c r="D471" s="4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6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spans="1:28" x14ac:dyDescent="0.25">
      <c r="A472" s="3"/>
      <c r="B472" s="4"/>
      <c r="C472" s="4"/>
      <c r="D472" s="4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6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spans="1:28" x14ac:dyDescent="0.25">
      <c r="A473" s="3"/>
      <c r="B473" s="4"/>
      <c r="C473" s="4"/>
      <c r="D473" s="4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6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spans="1:28" x14ac:dyDescent="0.25">
      <c r="A474" s="3"/>
      <c r="B474" s="4"/>
      <c r="C474" s="4"/>
      <c r="D474" s="4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6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spans="1:28" x14ac:dyDescent="0.25">
      <c r="A475" s="3"/>
      <c r="B475" s="4"/>
      <c r="C475" s="4"/>
      <c r="D475" s="4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6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spans="1:28" x14ac:dyDescent="0.25">
      <c r="A476" s="3"/>
      <c r="B476" s="4"/>
      <c r="C476" s="4"/>
      <c r="D476" s="4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6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spans="1:28" x14ac:dyDescent="0.25">
      <c r="A477" s="3"/>
      <c r="B477" s="4"/>
      <c r="C477" s="4"/>
      <c r="D477" s="4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6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spans="1:28" x14ac:dyDescent="0.25">
      <c r="A478" s="3"/>
      <c r="B478" s="4"/>
      <c r="C478" s="4"/>
      <c r="D478" s="4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6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spans="1:28" x14ac:dyDescent="0.25">
      <c r="A479" s="3"/>
      <c r="B479" s="4"/>
      <c r="C479" s="4"/>
      <c r="D479" s="4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6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spans="1:28" x14ac:dyDescent="0.25">
      <c r="A480" s="3"/>
      <c r="B480" s="4"/>
      <c r="C480" s="4"/>
      <c r="D480" s="4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6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spans="1:28" x14ac:dyDescent="0.25">
      <c r="A481" s="3"/>
      <c r="B481" s="4"/>
      <c r="C481" s="4"/>
      <c r="D481" s="4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6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spans="1:28" x14ac:dyDescent="0.25">
      <c r="A482" s="3"/>
      <c r="B482" s="4"/>
      <c r="C482" s="4"/>
      <c r="D482" s="4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6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spans="1:28" x14ac:dyDescent="0.25">
      <c r="A483" s="3"/>
      <c r="B483" s="4"/>
      <c r="C483" s="4"/>
      <c r="D483" s="4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6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spans="1:28" x14ac:dyDescent="0.25">
      <c r="A484" s="3"/>
      <c r="B484" s="4"/>
      <c r="C484" s="4"/>
      <c r="D484" s="4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6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spans="1:28" x14ac:dyDescent="0.25">
      <c r="A485" s="3"/>
      <c r="B485" s="4"/>
      <c r="C485" s="4"/>
      <c r="D485" s="4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6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spans="1:28" x14ac:dyDescent="0.25">
      <c r="A486" s="3"/>
      <c r="B486" s="4"/>
      <c r="C486" s="4"/>
      <c r="D486" s="4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6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spans="1:28" x14ac:dyDescent="0.25">
      <c r="A487" s="3"/>
      <c r="B487" s="4"/>
      <c r="C487" s="4"/>
      <c r="D487" s="4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6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spans="1:28" x14ac:dyDescent="0.25">
      <c r="A488" s="3"/>
      <c r="B488" s="4"/>
      <c r="C488" s="4"/>
      <c r="D488" s="4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6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spans="1:28" x14ac:dyDescent="0.25">
      <c r="A489" s="3"/>
      <c r="B489" s="4"/>
      <c r="C489" s="4"/>
      <c r="D489" s="4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6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spans="1:28" x14ac:dyDescent="0.25">
      <c r="A490" s="3"/>
      <c r="B490" s="4"/>
      <c r="C490" s="4"/>
      <c r="D490" s="4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6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spans="1:28" x14ac:dyDescent="0.25">
      <c r="A491" s="3"/>
      <c r="B491" s="4"/>
      <c r="C491" s="4"/>
      <c r="D491" s="4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6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spans="1:28" x14ac:dyDescent="0.25">
      <c r="A492" s="3"/>
      <c r="B492" s="4"/>
      <c r="C492" s="4"/>
      <c r="D492" s="4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6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spans="1:28" x14ac:dyDescent="0.25">
      <c r="A493" s="3"/>
      <c r="B493" s="4"/>
      <c r="C493" s="4"/>
      <c r="D493" s="4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6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spans="1:28" x14ac:dyDescent="0.25">
      <c r="A494" s="3"/>
      <c r="B494" s="4"/>
      <c r="C494" s="4"/>
      <c r="D494" s="4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6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spans="1:28" x14ac:dyDescent="0.25">
      <c r="A495" s="3"/>
      <c r="B495" s="4"/>
      <c r="C495" s="4"/>
      <c r="D495" s="4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6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spans="1:28" x14ac:dyDescent="0.25">
      <c r="A496" s="3"/>
      <c r="B496" s="4"/>
      <c r="C496" s="4"/>
      <c r="D496" s="4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6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spans="1:28" x14ac:dyDescent="0.25">
      <c r="A497" s="3"/>
      <c r="B497" s="4"/>
      <c r="C497" s="4"/>
      <c r="D497" s="4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6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spans="1:28" x14ac:dyDescent="0.25">
      <c r="A498" s="3"/>
      <c r="B498" s="4"/>
      <c r="C498" s="4"/>
      <c r="D498" s="4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6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spans="1:28" x14ac:dyDescent="0.25">
      <c r="A499" s="3"/>
      <c r="B499" s="4"/>
      <c r="C499" s="4"/>
      <c r="D499" s="4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6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spans="1:28" x14ac:dyDescent="0.25">
      <c r="A500" s="3"/>
      <c r="B500" s="4"/>
      <c r="C500" s="4"/>
      <c r="D500" s="4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6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spans="1:28" x14ac:dyDescent="0.25">
      <c r="A501" s="3"/>
      <c r="B501" s="4"/>
      <c r="C501" s="4"/>
      <c r="D501" s="4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6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spans="1:28" x14ac:dyDescent="0.25">
      <c r="A502" s="3"/>
      <c r="B502" s="4"/>
      <c r="C502" s="4"/>
      <c r="D502" s="4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6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spans="1:28" x14ac:dyDescent="0.25">
      <c r="A503" s="3"/>
      <c r="B503" s="4"/>
      <c r="C503" s="4"/>
      <c r="D503" s="4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6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spans="1:28" x14ac:dyDescent="0.25">
      <c r="A504" s="3"/>
      <c r="B504" s="4"/>
      <c r="C504" s="4"/>
      <c r="D504" s="4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6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spans="1:28" x14ac:dyDescent="0.25">
      <c r="A505" s="3"/>
      <c r="B505" s="4"/>
      <c r="C505" s="4"/>
      <c r="D505" s="4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6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spans="1:28" x14ac:dyDescent="0.25">
      <c r="A506" s="3"/>
      <c r="B506" s="4"/>
      <c r="C506" s="4"/>
      <c r="D506" s="4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6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spans="1:28" x14ac:dyDescent="0.25">
      <c r="A507" s="3"/>
      <c r="B507" s="4"/>
      <c r="C507" s="4"/>
      <c r="D507" s="4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6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spans="1:28" x14ac:dyDescent="0.25">
      <c r="A508" s="3"/>
      <c r="B508" s="4"/>
      <c r="C508" s="4"/>
      <c r="D508" s="4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6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spans="1:28" x14ac:dyDescent="0.25">
      <c r="A509" s="3"/>
      <c r="B509" s="4"/>
      <c r="C509" s="4"/>
      <c r="D509" s="4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6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spans="1:28" x14ac:dyDescent="0.25">
      <c r="A510" s="3"/>
      <c r="B510" s="4"/>
      <c r="C510" s="4"/>
      <c r="D510" s="4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6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spans="1:28" x14ac:dyDescent="0.25">
      <c r="A511" s="3"/>
      <c r="B511" s="4"/>
      <c r="C511" s="4"/>
      <c r="D511" s="4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6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spans="1:28" x14ac:dyDescent="0.25">
      <c r="A512" s="3"/>
      <c r="B512" s="4"/>
      <c r="C512" s="4"/>
      <c r="D512" s="4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6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spans="1:28" x14ac:dyDescent="0.25">
      <c r="A513" s="3"/>
      <c r="B513" s="4"/>
      <c r="C513" s="4"/>
      <c r="D513" s="4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6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spans="1:28" x14ac:dyDescent="0.25">
      <c r="A514" s="3"/>
      <c r="B514" s="4"/>
      <c r="C514" s="4"/>
      <c r="D514" s="4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6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spans="1:28" x14ac:dyDescent="0.25">
      <c r="A515" s="3"/>
      <c r="B515" s="4"/>
      <c r="C515" s="4"/>
      <c r="D515" s="4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6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spans="1:28" x14ac:dyDescent="0.25">
      <c r="A516" s="3"/>
      <c r="B516" s="4"/>
      <c r="C516" s="4"/>
      <c r="D516" s="4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6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spans="1:28" x14ac:dyDescent="0.25">
      <c r="A517" s="3"/>
      <c r="B517" s="4"/>
      <c r="C517" s="4"/>
      <c r="D517" s="4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6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spans="1:28" x14ac:dyDescent="0.25">
      <c r="A518" s="3"/>
      <c r="B518" s="4"/>
      <c r="C518" s="4"/>
      <c r="D518" s="4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6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spans="1:28" x14ac:dyDescent="0.25">
      <c r="A519" s="3"/>
      <c r="B519" s="4"/>
      <c r="C519" s="4"/>
      <c r="D519" s="4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6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spans="1:28" x14ac:dyDescent="0.25">
      <c r="A520" s="3"/>
      <c r="B520" s="4"/>
      <c r="C520" s="4"/>
      <c r="D520" s="4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6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spans="1:28" x14ac:dyDescent="0.25">
      <c r="A521" s="3"/>
      <c r="B521" s="4"/>
      <c r="C521" s="4"/>
      <c r="D521" s="4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6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spans="1:28" x14ac:dyDescent="0.25">
      <c r="A522" s="3"/>
      <c r="B522" s="4"/>
      <c r="C522" s="4"/>
      <c r="D522" s="4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6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spans="1:28" x14ac:dyDescent="0.25">
      <c r="A523" s="3"/>
      <c r="B523" s="4"/>
      <c r="C523" s="4"/>
      <c r="D523" s="4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6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spans="1:28" x14ac:dyDescent="0.25">
      <c r="A524" s="3"/>
      <c r="B524" s="4"/>
      <c r="C524" s="4"/>
      <c r="D524" s="4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6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spans="1:28" x14ac:dyDescent="0.25">
      <c r="A525" s="3"/>
      <c r="B525" s="4"/>
      <c r="C525" s="4"/>
      <c r="D525" s="4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6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spans="1:28" x14ac:dyDescent="0.25">
      <c r="A526" s="3"/>
      <c r="B526" s="4"/>
      <c r="C526" s="4"/>
      <c r="D526" s="4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6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spans="1:28" x14ac:dyDescent="0.25">
      <c r="A527" s="3"/>
      <c r="B527" s="4"/>
      <c r="C527" s="4"/>
      <c r="D527" s="4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6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spans="1:28" x14ac:dyDescent="0.25">
      <c r="A528" s="3"/>
      <c r="B528" s="4"/>
      <c r="C528" s="4"/>
      <c r="D528" s="4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6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spans="1:28" x14ac:dyDescent="0.25">
      <c r="A529" s="3"/>
      <c r="B529" s="4"/>
      <c r="C529" s="4"/>
      <c r="D529" s="4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6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spans="1:28" x14ac:dyDescent="0.25">
      <c r="A530" s="3"/>
      <c r="B530" s="4"/>
      <c r="C530" s="4"/>
      <c r="D530" s="4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6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spans="1:28" x14ac:dyDescent="0.25">
      <c r="A531" s="3"/>
      <c r="B531" s="4"/>
      <c r="C531" s="4"/>
      <c r="D531" s="4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6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spans="1:28" x14ac:dyDescent="0.25">
      <c r="A532" s="3"/>
      <c r="B532" s="4"/>
      <c r="C532" s="4"/>
      <c r="D532" s="4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6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spans="1:28" x14ac:dyDescent="0.25">
      <c r="A533" s="3"/>
      <c r="B533" s="4"/>
      <c r="C533" s="4"/>
      <c r="D533" s="4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6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spans="1:28" x14ac:dyDescent="0.25">
      <c r="A534" s="3"/>
      <c r="B534" s="4"/>
      <c r="C534" s="4"/>
      <c r="D534" s="4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6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spans="1:28" x14ac:dyDescent="0.25">
      <c r="A535" s="3"/>
      <c r="B535" s="4"/>
      <c r="C535" s="4"/>
      <c r="D535" s="4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6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spans="1:28" x14ac:dyDescent="0.25">
      <c r="A536" s="3"/>
      <c r="B536" s="4"/>
      <c r="C536" s="4"/>
      <c r="D536" s="4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6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spans="1:28" x14ac:dyDescent="0.25">
      <c r="A537" s="3"/>
      <c r="B537" s="4"/>
      <c r="C537" s="4"/>
      <c r="D537" s="4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6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spans="1:28" x14ac:dyDescent="0.25">
      <c r="A538" s="3"/>
      <c r="B538" s="4"/>
      <c r="C538" s="4"/>
      <c r="D538" s="4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6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spans="1:28" x14ac:dyDescent="0.25">
      <c r="A539" s="3"/>
      <c r="B539" s="4"/>
      <c r="C539" s="4"/>
      <c r="D539" s="4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6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spans="1:28" x14ac:dyDescent="0.25">
      <c r="A540" s="3"/>
      <c r="B540" s="4"/>
      <c r="C540" s="4"/>
      <c r="D540" s="4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6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spans="1:28" x14ac:dyDescent="0.25">
      <c r="A541" s="3"/>
      <c r="B541" s="4"/>
      <c r="C541" s="4"/>
      <c r="D541" s="4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6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spans="1:28" x14ac:dyDescent="0.25">
      <c r="A542" s="3"/>
      <c r="B542" s="4"/>
      <c r="C542" s="4"/>
      <c r="D542" s="4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6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spans="1:28" x14ac:dyDescent="0.25">
      <c r="A543" s="3"/>
      <c r="B543" s="4"/>
      <c r="C543" s="4"/>
      <c r="D543" s="4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6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spans="1:28" x14ac:dyDescent="0.25">
      <c r="A544" s="3"/>
      <c r="B544" s="4"/>
      <c r="C544" s="4"/>
      <c r="D544" s="4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6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spans="1:28" x14ac:dyDescent="0.25">
      <c r="A545" s="3"/>
      <c r="B545" s="4"/>
      <c r="C545" s="4"/>
      <c r="D545" s="4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6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spans="1:28" x14ac:dyDescent="0.25">
      <c r="A546" s="3"/>
      <c r="B546" s="4"/>
      <c r="C546" s="4"/>
      <c r="D546" s="4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6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spans="1:28" x14ac:dyDescent="0.25">
      <c r="A547" s="3"/>
      <c r="B547" s="4"/>
      <c r="C547" s="4"/>
      <c r="D547" s="4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6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spans="1:28" x14ac:dyDescent="0.25">
      <c r="A548" s="3"/>
      <c r="B548" s="4"/>
      <c r="C548" s="4"/>
      <c r="D548" s="4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6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spans="1:28" x14ac:dyDescent="0.25">
      <c r="A549" s="3"/>
      <c r="B549" s="4"/>
      <c r="C549" s="4"/>
      <c r="D549" s="4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6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spans="1:28" x14ac:dyDescent="0.25">
      <c r="A550" s="3"/>
      <c r="B550" s="4"/>
      <c r="C550" s="4"/>
      <c r="D550" s="4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6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spans="1:28" x14ac:dyDescent="0.25">
      <c r="A551" s="3"/>
      <c r="B551" s="4"/>
      <c r="C551" s="4"/>
      <c r="D551" s="4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6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spans="1:28" x14ac:dyDescent="0.25">
      <c r="A552" s="3"/>
      <c r="B552" s="4"/>
      <c r="C552" s="4"/>
      <c r="D552" s="4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6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spans="1:28" x14ac:dyDescent="0.25">
      <c r="A553" s="3"/>
      <c r="B553" s="4"/>
      <c r="C553" s="4"/>
      <c r="D553" s="4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6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spans="1:28" x14ac:dyDescent="0.25">
      <c r="A554" s="3"/>
      <c r="B554" s="4"/>
      <c r="C554" s="4"/>
      <c r="D554" s="4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6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spans="1:28" x14ac:dyDescent="0.25">
      <c r="A555" s="3"/>
      <c r="B555" s="4"/>
      <c r="C555" s="4"/>
      <c r="D555" s="4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6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spans="1:28" x14ac:dyDescent="0.25">
      <c r="A556" s="3"/>
      <c r="B556" s="4"/>
      <c r="C556" s="4"/>
      <c r="D556" s="4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6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spans="1:28" x14ac:dyDescent="0.25">
      <c r="A557" s="3"/>
      <c r="B557" s="4"/>
      <c r="C557" s="4"/>
      <c r="D557" s="4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6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spans="1:28" x14ac:dyDescent="0.25">
      <c r="A558" s="3"/>
      <c r="B558" s="4"/>
      <c r="C558" s="4"/>
      <c r="D558" s="4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6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spans="1:28" x14ac:dyDescent="0.25">
      <c r="A559" s="3"/>
      <c r="B559" s="4"/>
      <c r="C559" s="4"/>
      <c r="D559" s="4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6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spans="1:28" x14ac:dyDescent="0.25">
      <c r="A560" s="3"/>
      <c r="B560" s="4"/>
      <c r="C560" s="4"/>
      <c r="D560" s="4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6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spans="1:28" x14ac:dyDescent="0.25">
      <c r="A561" s="3"/>
      <c r="B561" s="4"/>
      <c r="C561" s="4"/>
      <c r="D561" s="4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6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spans="1:28" x14ac:dyDescent="0.25">
      <c r="A562" s="3"/>
      <c r="B562" s="4"/>
      <c r="C562" s="4"/>
      <c r="D562" s="4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6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spans="1:28" x14ac:dyDescent="0.25">
      <c r="A563" s="3"/>
      <c r="B563" s="4"/>
      <c r="C563" s="4"/>
      <c r="D563" s="4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6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spans="1:28" x14ac:dyDescent="0.25">
      <c r="A564" s="3"/>
      <c r="B564" s="4"/>
      <c r="C564" s="4"/>
      <c r="D564" s="4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6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spans="1:28" x14ac:dyDescent="0.25">
      <c r="A565" s="3"/>
      <c r="B565" s="4"/>
      <c r="C565" s="4"/>
      <c r="D565" s="4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6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spans="1:28" x14ac:dyDescent="0.25">
      <c r="A566" s="3"/>
      <c r="B566" s="4"/>
      <c r="C566" s="4"/>
      <c r="D566" s="4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6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spans="1:28" x14ac:dyDescent="0.25">
      <c r="A567" s="3"/>
      <c r="B567" s="4"/>
      <c r="C567" s="4"/>
      <c r="D567" s="4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6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spans="1:28" x14ac:dyDescent="0.25">
      <c r="A568" s="3"/>
      <c r="B568" s="4"/>
      <c r="C568" s="4"/>
      <c r="D568" s="4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6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spans="1:28" x14ac:dyDescent="0.25">
      <c r="A569" s="3"/>
      <c r="B569" s="4"/>
      <c r="C569" s="4"/>
      <c r="D569" s="4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6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spans="1:28" x14ac:dyDescent="0.25">
      <c r="A570" s="3"/>
      <c r="B570" s="4"/>
      <c r="C570" s="4"/>
      <c r="D570" s="4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6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spans="1:28" x14ac:dyDescent="0.25">
      <c r="A571" s="3"/>
      <c r="B571" s="4"/>
      <c r="C571" s="4"/>
      <c r="D571" s="4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6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spans="1:28" x14ac:dyDescent="0.25">
      <c r="A572" s="3"/>
      <c r="B572" s="4"/>
      <c r="C572" s="4"/>
      <c r="D572" s="4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6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spans="1:28" x14ac:dyDescent="0.25">
      <c r="A573" s="3"/>
      <c r="B573" s="4"/>
      <c r="C573" s="4"/>
      <c r="D573" s="4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6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spans="1:28" x14ac:dyDescent="0.25">
      <c r="A574" s="3"/>
      <c r="B574" s="4"/>
      <c r="C574" s="4"/>
      <c r="D574" s="4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6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spans="1:28" x14ac:dyDescent="0.25">
      <c r="A575" s="3"/>
      <c r="B575" s="4"/>
      <c r="C575" s="4"/>
      <c r="D575" s="4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6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spans="1:28" x14ac:dyDescent="0.25">
      <c r="A576" s="3"/>
      <c r="B576" s="4"/>
      <c r="C576" s="4"/>
      <c r="D576" s="4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6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spans="1:28" x14ac:dyDescent="0.25">
      <c r="A577" s="3"/>
      <c r="B577" s="4"/>
      <c r="C577" s="4"/>
      <c r="D577" s="4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6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spans="1:28" x14ac:dyDescent="0.25">
      <c r="A578" s="3"/>
      <c r="B578" s="4"/>
      <c r="C578" s="4"/>
      <c r="D578" s="4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6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spans="1:28" x14ac:dyDescent="0.25">
      <c r="A579" s="3"/>
      <c r="B579" s="4"/>
      <c r="C579" s="4"/>
      <c r="D579" s="4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6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spans="1:28" x14ac:dyDescent="0.25">
      <c r="A580" s="3"/>
      <c r="B580" s="4"/>
      <c r="C580" s="4"/>
      <c r="D580" s="4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6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spans="1:28" x14ac:dyDescent="0.25">
      <c r="A581" s="3"/>
      <c r="B581" s="4"/>
      <c r="C581" s="4"/>
      <c r="D581" s="4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6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spans="1:28" x14ac:dyDescent="0.25">
      <c r="A582" s="3"/>
      <c r="B582" s="4"/>
      <c r="C582" s="4"/>
      <c r="D582" s="4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6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spans="1:28" x14ac:dyDescent="0.25">
      <c r="A583" s="3"/>
      <c r="B583" s="4"/>
      <c r="C583" s="4"/>
      <c r="D583" s="4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6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spans="1:28" x14ac:dyDescent="0.25">
      <c r="A584" s="3"/>
      <c r="B584" s="4"/>
      <c r="C584" s="4"/>
      <c r="D584" s="4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6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spans="1:28" x14ac:dyDescent="0.25">
      <c r="A585" s="3"/>
      <c r="B585" s="4"/>
      <c r="C585" s="4"/>
      <c r="D585" s="4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6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spans="1:28" x14ac:dyDescent="0.25">
      <c r="A586" s="3"/>
      <c r="B586" s="4"/>
      <c r="C586" s="4"/>
      <c r="D586" s="4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6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spans="1:28" x14ac:dyDescent="0.25">
      <c r="A587" s="3"/>
      <c r="B587" s="4"/>
      <c r="C587" s="4"/>
      <c r="D587" s="4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6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spans="1:28" x14ac:dyDescent="0.25">
      <c r="A588" s="3"/>
      <c r="B588" s="4"/>
      <c r="C588" s="4"/>
      <c r="D588" s="4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6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spans="1:28" x14ac:dyDescent="0.25">
      <c r="A589" s="3"/>
      <c r="B589" s="4"/>
      <c r="C589" s="4"/>
      <c r="D589" s="4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6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spans="1:28" x14ac:dyDescent="0.25">
      <c r="A590" s="3"/>
      <c r="B590" s="4"/>
      <c r="C590" s="4"/>
      <c r="D590" s="4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6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spans="1:28" x14ac:dyDescent="0.25">
      <c r="A591" s="3"/>
      <c r="B591" s="4"/>
      <c r="C591" s="4"/>
      <c r="D591" s="4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6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spans="1:28" x14ac:dyDescent="0.25">
      <c r="A592" s="3"/>
      <c r="B592" s="4"/>
      <c r="C592" s="4"/>
      <c r="D592" s="4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6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spans="1:28" x14ac:dyDescent="0.25">
      <c r="A593" s="3"/>
      <c r="B593" s="4"/>
      <c r="C593" s="4"/>
      <c r="D593" s="4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6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spans="1:28" x14ac:dyDescent="0.25">
      <c r="A594" s="3"/>
      <c r="B594" s="4"/>
      <c r="C594" s="4"/>
      <c r="D594" s="4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6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spans="1:28" x14ac:dyDescent="0.25">
      <c r="A595" s="3"/>
      <c r="B595" s="4"/>
      <c r="C595" s="4"/>
      <c r="D595" s="4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6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spans="1:28" x14ac:dyDescent="0.25">
      <c r="A596" s="3"/>
      <c r="B596" s="4"/>
      <c r="C596" s="4"/>
      <c r="D596" s="4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6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spans="1:28" x14ac:dyDescent="0.25">
      <c r="A597" s="3"/>
      <c r="B597" s="4"/>
      <c r="C597" s="4"/>
      <c r="D597" s="4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6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spans="1:28" x14ac:dyDescent="0.25">
      <c r="A598" s="3"/>
      <c r="B598" s="4"/>
      <c r="C598" s="4"/>
      <c r="D598" s="4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6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spans="1:28" x14ac:dyDescent="0.25">
      <c r="A599" s="3"/>
      <c r="B599" s="4"/>
      <c r="C599" s="4"/>
      <c r="D599" s="4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6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spans="1:28" x14ac:dyDescent="0.25">
      <c r="A600" s="3"/>
      <c r="B600" s="4"/>
      <c r="C600" s="4"/>
      <c r="D600" s="4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6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spans="1:28" x14ac:dyDescent="0.25">
      <c r="A601" s="3"/>
      <c r="B601" s="4"/>
      <c r="C601" s="4"/>
      <c r="D601" s="4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6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spans="1:28" x14ac:dyDescent="0.25">
      <c r="A602" s="3"/>
      <c r="B602" s="4"/>
      <c r="C602" s="4"/>
      <c r="D602" s="4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6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spans="1:28" x14ac:dyDescent="0.25">
      <c r="A603" s="3"/>
      <c r="B603" s="4"/>
      <c r="C603" s="4"/>
      <c r="D603" s="4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6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spans="1:28" x14ac:dyDescent="0.25">
      <c r="A604" s="3"/>
      <c r="B604" s="4"/>
      <c r="C604" s="4"/>
      <c r="D604" s="4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6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spans="1:28" x14ac:dyDescent="0.25">
      <c r="A605" s="3"/>
      <c r="B605" s="4"/>
      <c r="C605" s="4"/>
      <c r="D605" s="4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6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spans="1:28" x14ac:dyDescent="0.25">
      <c r="A606" s="3"/>
      <c r="B606" s="4"/>
      <c r="C606" s="4"/>
      <c r="D606" s="4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6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spans="1:28" x14ac:dyDescent="0.25">
      <c r="A607" s="3"/>
      <c r="B607" s="4"/>
      <c r="C607" s="4"/>
      <c r="D607" s="4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6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spans="1:28" x14ac:dyDescent="0.25">
      <c r="A608" s="3"/>
      <c r="B608" s="4"/>
      <c r="C608" s="4"/>
      <c r="D608" s="4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6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spans="1:28" x14ac:dyDescent="0.25">
      <c r="A609" s="3"/>
      <c r="B609" s="4"/>
      <c r="C609" s="4"/>
      <c r="D609" s="4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6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spans="1:28" x14ac:dyDescent="0.25">
      <c r="A610" s="3"/>
      <c r="B610" s="4"/>
      <c r="C610" s="4"/>
      <c r="D610" s="4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6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spans="1:28" x14ac:dyDescent="0.25">
      <c r="A611" s="3"/>
      <c r="B611" s="4"/>
      <c r="C611" s="4"/>
      <c r="D611" s="4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6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spans="1:28" x14ac:dyDescent="0.25">
      <c r="A612" s="3"/>
      <c r="B612" s="4"/>
      <c r="C612" s="4"/>
      <c r="D612" s="4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6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spans="1:28" x14ac:dyDescent="0.25">
      <c r="A613" s="3"/>
      <c r="B613" s="4"/>
      <c r="C613" s="4"/>
      <c r="D613" s="4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6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spans="1:28" x14ac:dyDescent="0.25">
      <c r="A614" s="3"/>
      <c r="B614" s="4"/>
      <c r="C614" s="4"/>
      <c r="D614" s="4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6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spans="1:28" x14ac:dyDescent="0.25">
      <c r="A615" s="3"/>
      <c r="B615" s="4"/>
      <c r="C615" s="4"/>
      <c r="D615" s="4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6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spans="1:28" x14ac:dyDescent="0.25">
      <c r="A616" s="3"/>
      <c r="B616" s="4"/>
      <c r="C616" s="4"/>
      <c r="D616" s="4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6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spans="1:28" x14ac:dyDescent="0.25">
      <c r="A617" s="3"/>
      <c r="B617" s="4"/>
      <c r="C617" s="4"/>
      <c r="D617" s="4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6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spans="1:28" x14ac:dyDescent="0.25">
      <c r="A618" s="3"/>
      <c r="B618" s="4"/>
      <c r="C618" s="4"/>
      <c r="D618" s="4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6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spans="1:28" x14ac:dyDescent="0.25">
      <c r="A619" s="3"/>
      <c r="B619" s="4"/>
      <c r="C619" s="4"/>
      <c r="D619" s="4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6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spans="1:28" x14ac:dyDescent="0.25">
      <c r="A620" s="3"/>
      <c r="B620" s="4"/>
      <c r="C620" s="4"/>
      <c r="D620" s="4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6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spans="1:28" x14ac:dyDescent="0.25">
      <c r="A621" s="3"/>
      <c r="B621" s="4"/>
      <c r="C621" s="4"/>
      <c r="D621" s="4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6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spans="1:28" x14ac:dyDescent="0.25">
      <c r="A622" s="3"/>
      <c r="B622" s="4"/>
      <c r="C622" s="4"/>
      <c r="D622" s="4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6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spans="1:28" x14ac:dyDescent="0.25">
      <c r="A623" s="3"/>
      <c r="B623" s="4"/>
      <c r="C623" s="4"/>
      <c r="D623" s="4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6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spans="1:28" x14ac:dyDescent="0.25">
      <c r="A624" s="3"/>
      <c r="B624" s="4"/>
      <c r="C624" s="4"/>
      <c r="D624" s="4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6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spans="1:28" x14ac:dyDescent="0.25">
      <c r="A625" s="3"/>
      <c r="B625" s="4"/>
      <c r="C625" s="4"/>
      <c r="D625" s="4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6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spans="1:28" x14ac:dyDescent="0.25">
      <c r="A626" s="3"/>
      <c r="B626" s="4"/>
      <c r="C626" s="4"/>
      <c r="D626" s="4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6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spans="1:28" x14ac:dyDescent="0.25">
      <c r="A627" s="3"/>
      <c r="B627" s="4"/>
      <c r="C627" s="4"/>
      <c r="D627" s="4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6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spans="1:28" x14ac:dyDescent="0.25">
      <c r="A628" s="3"/>
      <c r="B628" s="4"/>
      <c r="C628" s="4"/>
      <c r="D628" s="4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6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spans="1:28" x14ac:dyDescent="0.25">
      <c r="A629" s="3"/>
      <c r="B629" s="4"/>
      <c r="C629" s="4"/>
      <c r="D629" s="4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6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spans="1:28" x14ac:dyDescent="0.25">
      <c r="A630" s="3"/>
      <c r="B630" s="4"/>
      <c r="C630" s="4"/>
      <c r="D630" s="4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6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spans="1:28" x14ac:dyDescent="0.25">
      <c r="A631" s="3"/>
      <c r="B631" s="4"/>
      <c r="C631" s="4"/>
      <c r="D631" s="4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6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spans="1:28" x14ac:dyDescent="0.25">
      <c r="A632" s="3"/>
      <c r="B632" s="4"/>
      <c r="C632" s="4"/>
      <c r="D632" s="4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6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spans="1:28" x14ac:dyDescent="0.25">
      <c r="A633" s="3"/>
      <c r="B633" s="4"/>
      <c r="C633" s="4"/>
      <c r="D633" s="4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6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spans="1:28" x14ac:dyDescent="0.25">
      <c r="A634" s="3"/>
      <c r="B634" s="4"/>
      <c r="C634" s="4"/>
      <c r="D634" s="4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6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spans="1:28" x14ac:dyDescent="0.25">
      <c r="A635" s="3"/>
      <c r="B635" s="4"/>
      <c r="C635" s="4"/>
      <c r="D635" s="4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6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spans="1:28" x14ac:dyDescent="0.25">
      <c r="A636" s="3"/>
      <c r="B636" s="4"/>
      <c r="C636" s="4"/>
      <c r="D636" s="4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6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spans="1:28" x14ac:dyDescent="0.25">
      <c r="A637" s="3"/>
      <c r="B637" s="4"/>
      <c r="C637" s="4"/>
      <c r="D637" s="4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6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spans="1:28" x14ac:dyDescent="0.25">
      <c r="A638" s="3"/>
      <c r="B638" s="4"/>
      <c r="C638" s="4"/>
      <c r="D638" s="4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6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spans="1:28" x14ac:dyDescent="0.25">
      <c r="A639" s="3"/>
      <c r="B639" s="4"/>
      <c r="C639" s="4"/>
      <c r="D639" s="4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6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spans="1:28" x14ac:dyDescent="0.25">
      <c r="A640" s="3"/>
      <c r="B640" s="4"/>
      <c r="C640" s="4"/>
      <c r="D640" s="4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6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spans="1:28" x14ac:dyDescent="0.25">
      <c r="A641" s="3"/>
      <c r="B641" s="4"/>
      <c r="C641" s="4"/>
      <c r="D641" s="4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6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spans="1:28" x14ac:dyDescent="0.25">
      <c r="A642" s="3"/>
      <c r="B642" s="4"/>
      <c r="C642" s="4"/>
      <c r="D642" s="4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6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spans="1:28" x14ac:dyDescent="0.25">
      <c r="A643" s="3"/>
      <c r="B643" s="4"/>
      <c r="C643" s="4"/>
      <c r="D643" s="4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6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spans="1:28" x14ac:dyDescent="0.25">
      <c r="A644" s="3"/>
      <c r="B644" s="4"/>
      <c r="C644" s="4"/>
      <c r="D644" s="4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6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spans="1:28" x14ac:dyDescent="0.25">
      <c r="A645" s="3"/>
      <c r="B645" s="4"/>
      <c r="C645" s="4"/>
      <c r="D645" s="4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6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spans="1:28" x14ac:dyDescent="0.25">
      <c r="A646" s="3"/>
      <c r="B646" s="4"/>
      <c r="C646" s="4"/>
      <c r="D646" s="4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6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spans="1:28" x14ac:dyDescent="0.25">
      <c r="A647" s="3"/>
      <c r="B647" s="4"/>
      <c r="C647" s="4"/>
      <c r="D647" s="4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6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spans="1:28" x14ac:dyDescent="0.25">
      <c r="A648" s="3"/>
      <c r="B648" s="4"/>
      <c r="C648" s="4"/>
      <c r="D648" s="4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6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spans="1:28" x14ac:dyDescent="0.25">
      <c r="A649" s="3"/>
      <c r="B649" s="4"/>
      <c r="C649" s="4"/>
      <c r="D649" s="4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6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spans="1:28" x14ac:dyDescent="0.25">
      <c r="A650" s="3"/>
      <c r="B650" s="4"/>
      <c r="C650" s="4"/>
      <c r="D650" s="4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6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spans="1:28" x14ac:dyDescent="0.25">
      <c r="A651" s="3"/>
      <c r="B651" s="4"/>
      <c r="C651" s="4"/>
      <c r="D651" s="4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6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spans="1:28" x14ac:dyDescent="0.25">
      <c r="A652" s="3"/>
      <c r="B652" s="4"/>
      <c r="C652" s="4"/>
      <c r="D652" s="4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6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spans="1:28" x14ac:dyDescent="0.25">
      <c r="A653" s="3"/>
      <c r="B653" s="4"/>
      <c r="C653" s="4"/>
      <c r="D653" s="4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6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spans="1:28" x14ac:dyDescent="0.25">
      <c r="A654" s="3"/>
      <c r="B654" s="4"/>
      <c r="C654" s="4"/>
      <c r="D654" s="4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6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spans="1:28" x14ac:dyDescent="0.25">
      <c r="A655" s="3"/>
      <c r="B655" s="4"/>
      <c r="C655" s="4"/>
      <c r="D655" s="4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6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spans="1:28" x14ac:dyDescent="0.25">
      <c r="A656" s="3"/>
      <c r="B656" s="4"/>
      <c r="C656" s="4"/>
      <c r="D656" s="4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6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spans="1:28" x14ac:dyDescent="0.25">
      <c r="A657" s="3"/>
      <c r="B657" s="4"/>
      <c r="C657" s="4"/>
      <c r="D657" s="4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6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spans="1:28" x14ac:dyDescent="0.25">
      <c r="A658" s="3"/>
      <c r="B658" s="4"/>
      <c r="C658" s="4"/>
      <c r="D658" s="4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6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spans="1:28" x14ac:dyDescent="0.25">
      <c r="A659" s="3"/>
      <c r="B659" s="4"/>
      <c r="C659" s="4"/>
      <c r="D659" s="4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6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spans="1:28" x14ac:dyDescent="0.25">
      <c r="A660" s="3"/>
      <c r="B660" s="4"/>
      <c r="C660" s="4"/>
      <c r="D660" s="4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6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spans="1:28" x14ac:dyDescent="0.25">
      <c r="A661" s="3"/>
      <c r="B661" s="4"/>
      <c r="C661" s="4"/>
      <c r="D661" s="4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6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spans="1:28" x14ac:dyDescent="0.25">
      <c r="A662" s="3"/>
      <c r="B662" s="4"/>
      <c r="C662" s="4"/>
      <c r="D662" s="4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6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spans="1:28" x14ac:dyDescent="0.25">
      <c r="A663" s="3"/>
      <c r="B663" s="4"/>
      <c r="C663" s="4"/>
      <c r="D663" s="4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6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spans="1:28" x14ac:dyDescent="0.25">
      <c r="A664" s="3"/>
      <c r="B664" s="4"/>
      <c r="C664" s="4"/>
      <c r="D664" s="4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6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spans="1:28" x14ac:dyDescent="0.25">
      <c r="A665" s="3"/>
      <c r="B665" s="4"/>
      <c r="C665" s="4"/>
      <c r="D665" s="4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6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spans="1:28" x14ac:dyDescent="0.25">
      <c r="A666" s="3"/>
      <c r="B666" s="4"/>
      <c r="C666" s="4"/>
      <c r="D666" s="4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6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spans="1:28" x14ac:dyDescent="0.25">
      <c r="A667" s="3"/>
      <c r="B667" s="4"/>
      <c r="C667" s="4"/>
      <c r="D667" s="4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6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spans="1:28" x14ac:dyDescent="0.25">
      <c r="A668" s="3"/>
      <c r="B668" s="4"/>
      <c r="C668" s="4"/>
      <c r="D668" s="4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6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spans="1:28" x14ac:dyDescent="0.25">
      <c r="A669" s="3"/>
      <c r="B669" s="4"/>
      <c r="C669" s="4"/>
      <c r="D669" s="4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6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spans="1:28" x14ac:dyDescent="0.25">
      <c r="A670" s="3"/>
      <c r="B670" s="4"/>
      <c r="C670" s="4"/>
      <c r="D670" s="4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6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spans="1:28" x14ac:dyDescent="0.25">
      <c r="A671" s="3"/>
      <c r="B671" s="4"/>
      <c r="C671" s="4"/>
      <c r="D671" s="4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6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spans="1:28" x14ac:dyDescent="0.25">
      <c r="A672" s="3"/>
      <c r="B672" s="4"/>
      <c r="C672" s="4"/>
      <c r="D672" s="4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6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spans="1:28" x14ac:dyDescent="0.25">
      <c r="A673" s="3"/>
      <c r="B673" s="4"/>
      <c r="C673" s="4"/>
      <c r="D673" s="4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6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spans="1:28" x14ac:dyDescent="0.25">
      <c r="A674" s="3"/>
      <c r="B674" s="4"/>
      <c r="C674" s="4"/>
      <c r="D674" s="4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6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spans="1:28" x14ac:dyDescent="0.25">
      <c r="A675" s="3"/>
      <c r="B675" s="4"/>
      <c r="C675" s="4"/>
      <c r="D675" s="4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6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spans="1:28" x14ac:dyDescent="0.25">
      <c r="A676" s="3"/>
      <c r="B676" s="4"/>
      <c r="C676" s="4"/>
      <c r="D676" s="4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6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spans="1:28" x14ac:dyDescent="0.25">
      <c r="A677" s="3"/>
      <c r="B677" s="4"/>
      <c r="C677" s="4"/>
      <c r="D677" s="4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6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spans="1:28" x14ac:dyDescent="0.25">
      <c r="A678" s="3"/>
      <c r="B678" s="4"/>
      <c r="C678" s="4"/>
      <c r="D678" s="4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6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spans="1:28" x14ac:dyDescent="0.25">
      <c r="A679" s="3"/>
      <c r="B679" s="4"/>
      <c r="C679" s="4"/>
      <c r="D679" s="4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6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spans="1:28" x14ac:dyDescent="0.25">
      <c r="A680" s="3"/>
      <c r="B680" s="4"/>
      <c r="C680" s="4"/>
      <c r="D680" s="4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6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spans="1:28" x14ac:dyDescent="0.25">
      <c r="A681" s="3"/>
      <c r="B681" s="4"/>
      <c r="C681" s="4"/>
      <c r="D681" s="4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6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spans="1:28" x14ac:dyDescent="0.25">
      <c r="A682" s="3"/>
      <c r="B682" s="4"/>
      <c r="C682" s="4"/>
      <c r="D682" s="4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6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spans="1:28" x14ac:dyDescent="0.25">
      <c r="A683" s="3"/>
      <c r="B683" s="4"/>
      <c r="C683" s="4"/>
      <c r="D683" s="4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6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spans="1:28" x14ac:dyDescent="0.25">
      <c r="A684" s="3"/>
      <c r="B684" s="4"/>
      <c r="C684" s="4"/>
      <c r="D684" s="4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6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spans="1:28" x14ac:dyDescent="0.25">
      <c r="A685" s="3"/>
      <c r="B685" s="4"/>
      <c r="C685" s="4"/>
      <c r="D685" s="4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6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spans="1:28" x14ac:dyDescent="0.25">
      <c r="A686" s="3"/>
      <c r="B686" s="4"/>
      <c r="C686" s="4"/>
      <c r="D686" s="4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6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spans="1:28" x14ac:dyDescent="0.25">
      <c r="A687" s="3"/>
      <c r="B687" s="4"/>
      <c r="C687" s="4"/>
      <c r="D687" s="4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6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spans="1:28" x14ac:dyDescent="0.25">
      <c r="A688" s="3"/>
      <c r="B688" s="4"/>
      <c r="C688" s="4"/>
      <c r="D688" s="4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6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spans="1:28" x14ac:dyDescent="0.25">
      <c r="A689" s="3"/>
      <c r="B689" s="4"/>
      <c r="C689" s="4"/>
      <c r="D689" s="4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6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spans="1:28" x14ac:dyDescent="0.25">
      <c r="A690" s="3"/>
      <c r="B690" s="4"/>
      <c r="C690" s="4"/>
      <c r="D690" s="4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6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spans="1:28" x14ac:dyDescent="0.25">
      <c r="A691" s="3"/>
      <c r="B691" s="4"/>
      <c r="C691" s="4"/>
      <c r="D691" s="4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6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spans="1:28" x14ac:dyDescent="0.25">
      <c r="A692" s="3"/>
      <c r="B692" s="4"/>
      <c r="C692" s="4"/>
      <c r="D692" s="4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6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spans="1:28" x14ac:dyDescent="0.25">
      <c r="A693" s="3"/>
      <c r="B693" s="4"/>
      <c r="C693" s="4"/>
      <c r="D693" s="4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6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spans="1:28" x14ac:dyDescent="0.25">
      <c r="A694" s="3"/>
      <c r="B694" s="4"/>
      <c r="C694" s="4"/>
      <c r="D694" s="4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6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spans="1:28" x14ac:dyDescent="0.25">
      <c r="A695" s="3"/>
      <c r="B695" s="4"/>
      <c r="C695" s="4"/>
      <c r="D695" s="4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6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spans="1:28" x14ac:dyDescent="0.25">
      <c r="A696" s="3"/>
      <c r="B696" s="4"/>
      <c r="C696" s="4"/>
      <c r="D696" s="4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6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spans="1:28" x14ac:dyDescent="0.25">
      <c r="A697" s="3"/>
      <c r="B697" s="4"/>
      <c r="C697" s="4"/>
      <c r="D697" s="4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6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spans="1:28" x14ac:dyDescent="0.25">
      <c r="A698" s="3"/>
      <c r="B698" s="4"/>
      <c r="C698" s="4"/>
      <c r="D698" s="4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6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spans="1:28" x14ac:dyDescent="0.25">
      <c r="A699" s="3"/>
      <c r="B699" s="4"/>
      <c r="C699" s="4"/>
      <c r="D699" s="4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6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spans="1:28" x14ac:dyDescent="0.25">
      <c r="A700" s="3"/>
      <c r="B700" s="4"/>
      <c r="C700" s="4"/>
      <c r="D700" s="4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6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spans="1:28" x14ac:dyDescent="0.25">
      <c r="A701" s="3"/>
      <c r="B701" s="4"/>
      <c r="C701" s="4"/>
      <c r="D701" s="4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6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spans="1:28" x14ac:dyDescent="0.25">
      <c r="A702" s="3"/>
      <c r="B702" s="4"/>
      <c r="C702" s="4"/>
      <c r="D702" s="4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6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spans="1:28" x14ac:dyDescent="0.25">
      <c r="A703" s="3"/>
      <c r="B703" s="4"/>
      <c r="C703" s="4"/>
      <c r="D703" s="4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6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spans="1:28" x14ac:dyDescent="0.25">
      <c r="A704" s="3"/>
      <c r="B704" s="4"/>
      <c r="C704" s="4"/>
      <c r="D704" s="4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6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spans="1:28" x14ac:dyDescent="0.25">
      <c r="A705" s="3"/>
      <c r="B705" s="4"/>
      <c r="C705" s="4"/>
      <c r="D705" s="4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6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spans="1:28" x14ac:dyDescent="0.25">
      <c r="A706" s="3"/>
      <c r="B706" s="4"/>
      <c r="C706" s="4"/>
      <c r="D706" s="4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6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spans="1:28" x14ac:dyDescent="0.25">
      <c r="A707" s="3"/>
      <c r="B707" s="4"/>
      <c r="C707" s="4"/>
      <c r="D707" s="4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6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spans="1:28" x14ac:dyDescent="0.25">
      <c r="A708" s="3"/>
      <c r="B708" s="4"/>
      <c r="C708" s="4"/>
      <c r="D708" s="4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6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spans="1:28" x14ac:dyDescent="0.25">
      <c r="A709" s="3"/>
      <c r="B709" s="4"/>
      <c r="C709" s="4"/>
      <c r="D709" s="4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6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spans="1:28" x14ac:dyDescent="0.25">
      <c r="A710" s="3"/>
      <c r="B710" s="4"/>
      <c r="C710" s="4"/>
      <c r="D710" s="4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6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spans="1:28" x14ac:dyDescent="0.25">
      <c r="A711" s="3"/>
      <c r="B711" s="4"/>
      <c r="C711" s="4"/>
      <c r="D711" s="4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6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spans="1:28" x14ac:dyDescent="0.25">
      <c r="A712" s="3"/>
      <c r="B712" s="4"/>
      <c r="C712" s="4"/>
      <c r="D712" s="4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6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spans="1:28" x14ac:dyDescent="0.25">
      <c r="A713" s="3"/>
      <c r="B713" s="4"/>
      <c r="C713" s="4"/>
      <c r="D713" s="4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6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spans="1:28" x14ac:dyDescent="0.25">
      <c r="A714" s="3"/>
      <c r="B714" s="4"/>
      <c r="C714" s="4"/>
      <c r="D714" s="4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6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spans="1:28" x14ac:dyDescent="0.25">
      <c r="A715" s="3"/>
      <c r="B715" s="4"/>
      <c r="C715" s="4"/>
      <c r="D715" s="4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6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spans="1:28" x14ac:dyDescent="0.25">
      <c r="A716" s="3"/>
      <c r="B716" s="4"/>
      <c r="C716" s="4"/>
      <c r="D716" s="4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6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spans="1:28" x14ac:dyDescent="0.25">
      <c r="A717" s="3"/>
      <c r="B717" s="4"/>
      <c r="C717" s="4"/>
      <c r="D717" s="4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6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spans="1:28" x14ac:dyDescent="0.25">
      <c r="A718" s="3"/>
      <c r="B718" s="4"/>
      <c r="C718" s="4"/>
      <c r="D718" s="4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6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spans="1:28" x14ac:dyDescent="0.25">
      <c r="A719" s="3"/>
      <c r="B719" s="4"/>
      <c r="C719" s="4"/>
      <c r="D719" s="4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6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spans="1:28" x14ac:dyDescent="0.25">
      <c r="A720" s="3"/>
      <c r="B720" s="4"/>
      <c r="C720" s="4"/>
      <c r="D720" s="4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6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spans="1:28" x14ac:dyDescent="0.25">
      <c r="A721" s="3"/>
      <c r="B721" s="4"/>
      <c r="C721" s="4"/>
      <c r="D721" s="4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6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spans="1:28" x14ac:dyDescent="0.25">
      <c r="A722" s="3"/>
      <c r="B722" s="4"/>
      <c r="C722" s="4"/>
      <c r="D722" s="4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6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spans="1:28" x14ac:dyDescent="0.25">
      <c r="A723" s="3"/>
      <c r="B723" s="4"/>
      <c r="C723" s="4"/>
      <c r="D723" s="4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6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spans="1:28" x14ac:dyDescent="0.25">
      <c r="A724" s="3"/>
      <c r="B724" s="4"/>
      <c r="C724" s="4"/>
      <c r="D724" s="4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6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spans="1:28" x14ac:dyDescent="0.25">
      <c r="A725" s="3"/>
      <c r="B725" s="4"/>
      <c r="C725" s="4"/>
      <c r="D725" s="4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6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spans="1:28" x14ac:dyDescent="0.25">
      <c r="A726" s="3"/>
      <c r="B726" s="4"/>
      <c r="C726" s="4"/>
      <c r="D726" s="4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6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spans="1:28" x14ac:dyDescent="0.25">
      <c r="A727" s="3"/>
      <c r="B727" s="4"/>
      <c r="C727" s="4"/>
      <c r="D727" s="4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6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spans="1:28" x14ac:dyDescent="0.25">
      <c r="A728" s="3"/>
      <c r="B728" s="4"/>
      <c r="C728" s="4"/>
      <c r="D728" s="4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6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spans="1:28" x14ac:dyDescent="0.25">
      <c r="A729" s="3"/>
      <c r="B729" s="4"/>
      <c r="C729" s="4"/>
      <c r="D729" s="4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6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spans="1:28" x14ac:dyDescent="0.25">
      <c r="A730" s="3"/>
      <c r="B730" s="4"/>
      <c r="C730" s="4"/>
      <c r="D730" s="4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6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spans="1:28" x14ac:dyDescent="0.25">
      <c r="A731" s="3"/>
      <c r="B731" s="4"/>
      <c r="C731" s="4"/>
      <c r="D731" s="4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6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spans="1:28" x14ac:dyDescent="0.25">
      <c r="A732" s="3"/>
      <c r="B732" s="4"/>
      <c r="C732" s="4"/>
      <c r="D732" s="4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6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spans="1:28" x14ac:dyDescent="0.25">
      <c r="A733" s="3"/>
      <c r="B733" s="4"/>
      <c r="C733" s="4"/>
      <c r="D733" s="4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6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spans="1:28" x14ac:dyDescent="0.25">
      <c r="A734" s="3"/>
      <c r="B734" s="4"/>
      <c r="C734" s="4"/>
      <c r="D734" s="4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6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spans="1:28" x14ac:dyDescent="0.25">
      <c r="A735" s="3"/>
      <c r="B735" s="4"/>
      <c r="C735" s="4"/>
      <c r="D735" s="4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6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spans="1:28" x14ac:dyDescent="0.25">
      <c r="A736" s="3"/>
      <c r="B736" s="4"/>
      <c r="C736" s="4"/>
      <c r="D736" s="4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6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spans="1:28" x14ac:dyDescent="0.25">
      <c r="A737" s="3"/>
      <c r="B737" s="4"/>
      <c r="C737" s="4"/>
      <c r="D737" s="4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6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spans="1:28" x14ac:dyDescent="0.25">
      <c r="A738" s="3"/>
      <c r="B738" s="4"/>
      <c r="C738" s="4"/>
      <c r="D738" s="4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6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spans="1:28" x14ac:dyDescent="0.25">
      <c r="A739" s="3"/>
      <c r="B739" s="4"/>
      <c r="C739" s="4"/>
      <c r="D739" s="4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6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spans="1:28" x14ac:dyDescent="0.25">
      <c r="A740" s="3"/>
      <c r="B740" s="4"/>
      <c r="C740" s="4"/>
      <c r="D740" s="4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6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spans="1:28" x14ac:dyDescent="0.25">
      <c r="A741" s="3"/>
      <c r="B741" s="4"/>
      <c r="C741" s="4"/>
      <c r="D741" s="4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6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spans="1:28" x14ac:dyDescent="0.25">
      <c r="A742" s="3"/>
      <c r="B742" s="4"/>
      <c r="C742" s="4"/>
      <c r="D742" s="4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6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spans="1:28" x14ac:dyDescent="0.25">
      <c r="A743" s="3"/>
      <c r="B743" s="4"/>
      <c r="C743" s="4"/>
      <c r="D743" s="4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6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spans="1:28" x14ac:dyDescent="0.25">
      <c r="A744" s="3"/>
      <c r="B744" s="4"/>
      <c r="C744" s="4"/>
      <c r="D744" s="4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6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spans="1:28" x14ac:dyDescent="0.25">
      <c r="A745" s="3"/>
      <c r="B745" s="4"/>
      <c r="C745" s="4"/>
      <c r="D745" s="4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6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spans="1:28" x14ac:dyDescent="0.25">
      <c r="A746" s="3"/>
      <c r="B746" s="4"/>
      <c r="C746" s="4"/>
      <c r="D746" s="4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6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spans="1:28" x14ac:dyDescent="0.25">
      <c r="A747" s="3"/>
      <c r="B747" s="4"/>
      <c r="C747" s="4"/>
      <c r="D747" s="4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6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spans="1:28" x14ac:dyDescent="0.25">
      <c r="A748" s="3"/>
      <c r="B748" s="4"/>
      <c r="C748" s="4"/>
      <c r="D748" s="4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6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spans="1:28" x14ac:dyDescent="0.25">
      <c r="A749" s="3"/>
      <c r="B749" s="4"/>
      <c r="C749" s="4"/>
      <c r="D749" s="4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6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spans="1:28" x14ac:dyDescent="0.25">
      <c r="A750" s="3"/>
      <c r="B750" s="4"/>
      <c r="C750" s="4"/>
      <c r="D750" s="4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6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spans="1:28" x14ac:dyDescent="0.25">
      <c r="A751" s="3"/>
      <c r="B751" s="4"/>
      <c r="C751" s="4"/>
      <c r="D751" s="4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6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spans="1:28" x14ac:dyDescent="0.25">
      <c r="A752" s="3"/>
      <c r="B752" s="4"/>
      <c r="C752" s="4"/>
      <c r="D752" s="4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6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spans="1:28" x14ac:dyDescent="0.25">
      <c r="A753" s="3"/>
      <c r="B753" s="4"/>
      <c r="C753" s="4"/>
      <c r="D753" s="4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6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spans="1:28" x14ac:dyDescent="0.25">
      <c r="A754" s="3"/>
      <c r="B754" s="4"/>
      <c r="C754" s="4"/>
      <c r="D754" s="4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6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spans="1:28" x14ac:dyDescent="0.25">
      <c r="A755" s="3"/>
      <c r="B755" s="4"/>
      <c r="C755" s="4"/>
      <c r="D755" s="4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6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spans="1:28" x14ac:dyDescent="0.25">
      <c r="A756" s="3"/>
      <c r="B756" s="4"/>
      <c r="C756" s="4"/>
      <c r="D756" s="4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6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spans="1:28" x14ac:dyDescent="0.25">
      <c r="A757" s="3"/>
      <c r="B757" s="4"/>
      <c r="C757" s="4"/>
      <c r="D757" s="4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6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spans="1:28" x14ac:dyDescent="0.25">
      <c r="A758" s="3"/>
      <c r="B758" s="4"/>
      <c r="C758" s="4"/>
      <c r="D758" s="4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6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spans="1:28" x14ac:dyDescent="0.25">
      <c r="A759" s="3"/>
      <c r="B759" s="4"/>
      <c r="C759" s="4"/>
      <c r="D759" s="4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6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spans="1:28" x14ac:dyDescent="0.25">
      <c r="A760" s="3"/>
      <c r="B760" s="4"/>
      <c r="C760" s="4"/>
      <c r="D760" s="4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6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spans="1:28" x14ac:dyDescent="0.25">
      <c r="A761" s="3"/>
      <c r="B761" s="4"/>
      <c r="C761" s="4"/>
      <c r="D761" s="4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6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spans="1:28" x14ac:dyDescent="0.25">
      <c r="A762" s="3"/>
      <c r="B762" s="4"/>
      <c r="C762" s="4"/>
      <c r="D762" s="4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6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spans="1:28" x14ac:dyDescent="0.25">
      <c r="A763" s="3"/>
      <c r="B763" s="4"/>
      <c r="C763" s="4"/>
      <c r="D763" s="4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6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spans="1:28" x14ac:dyDescent="0.25">
      <c r="A764" s="3"/>
      <c r="B764" s="4"/>
      <c r="C764" s="4"/>
      <c r="D764" s="4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6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28" x14ac:dyDescent="0.25">
      <c r="A765" s="3"/>
      <c r="B765" s="4"/>
      <c r="C765" s="4"/>
      <c r="D765" s="4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6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spans="1:28" x14ac:dyDescent="0.25">
      <c r="A766" s="3"/>
      <c r="B766" s="4"/>
      <c r="C766" s="4"/>
      <c r="D766" s="4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6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spans="1:28" x14ac:dyDescent="0.25">
      <c r="A767" s="3"/>
      <c r="B767" s="4"/>
      <c r="C767" s="4"/>
      <c r="D767" s="4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6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spans="1:28" x14ac:dyDescent="0.25">
      <c r="A768" s="3"/>
      <c r="B768" s="4"/>
      <c r="C768" s="4"/>
      <c r="D768" s="4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6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spans="1:28" x14ac:dyDescent="0.25">
      <c r="A769" s="3"/>
      <c r="B769" s="4"/>
      <c r="C769" s="4"/>
      <c r="D769" s="4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6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spans="1:28" x14ac:dyDescent="0.25">
      <c r="A770" s="3"/>
      <c r="B770" s="4"/>
      <c r="C770" s="4"/>
      <c r="D770" s="4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6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spans="1:28" x14ac:dyDescent="0.25">
      <c r="A771" s="3"/>
      <c r="B771" s="4"/>
      <c r="C771" s="4"/>
      <c r="D771" s="4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6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spans="1:28" x14ac:dyDescent="0.25">
      <c r="A772" s="3"/>
      <c r="B772" s="4"/>
      <c r="C772" s="4"/>
      <c r="D772" s="4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6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spans="1:28" x14ac:dyDescent="0.25">
      <c r="A773" s="3"/>
      <c r="B773" s="4"/>
      <c r="C773" s="4"/>
      <c r="D773" s="4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6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spans="1:28" x14ac:dyDescent="0.25">
      <c r="A774" s="3"/>
      <c r="B774" s="4"/>
      <c r="C774" s="4"/>
      <c r="D774" s="4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6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spans="1:28" x14ac:dyDescent="0.25">
      <c r="A775" s="3"/>
      <c r="B775" s="4"/>
      <c r="C775" s="4"/>
      <c r="D775" s="4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6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spans="1:28" x14ac:dyDescent="0.25">
      <c r="A776" s="3"/>
      <c r="B776" s="4"/>
      <c r="C776" s="4"/>
      <c r="D776" s="4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6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spans="1:28" x14ac:dyDescent="0.25">
      <c r="A777" s="3"/>
      <c r="B777" s="4"/>
      <c r="C777" s="4"/>
      <c r="D777" s="4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6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spans="1:28" x14ac:dyDescent="0.25">
      <c r="A778" s="3"/>
      <c r="B778" s="4"/>
      <c r="C778" s="4"/>
      <c r="D778" s="4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6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spans="1:28" x14ac:dyDescent="0.25">
      <c r="A779" s="3"/>
      <c r="B779" s="4"/>
      <c r="C779" s="4"/>
      <c r="D779" s="4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6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spans="1:28" x14ac:dyDescent="0.25">
      <c r="A780" s="3"/>
      <c r="B780" s="4"/>
      <c r="C780" s="4"/>
      <c r="D780" s="4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6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spans="1:28" x14ac:dyDescent="0.25">
      <c r="A781" s="3"/>
      <c r="B781" s="4"/>
      <c r="C781" s="4"/>
      <c r="D781" s="4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6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spans="1:28" x14ac:dyDescent="0.25">
      <c r="A782" s="3"/>
      <c r="B782" s="4"/>
      <c r="C782" s="4"/>
      <c r="D782" s="4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6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spans="1:28" x14ac:dyDescent="0.25">
      <c r="A783" s="3"/>
      <c r="B783" s="4"/>
      <c r="C783" s="4"/>
      <c r="D783" s="4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6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spans="1:28" x14ac:dyDescent="0.25">
      <c r="A784" s="3"/>
      <c r="B784" s="4"/>
      <c r="C784" s="4"/>
      <c r="D784" s="4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6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spans="1:28" x14ac:dyDescent="0.25">
      <c r="A785" s="3"/>
      <c r="B785" s="4"/>
      <c r="C785" s="4"/>
      <c r="D785" s="4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6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spans="1:28" x14ac:dyDescent="0.25">
      <c r="A786" s="3"/>
      <c r="B786" s="4"/>
      <c r="C786" s="4"/>
      <c r="D786" s="4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6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spans="1:28" x14ac:dyDescent="0.25">
      <c r="A787" s="3"/>
      <c r="B787" s="4"/>
      <c r="C787" s="4"/>
      <c r="D787" s="4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6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spans="1:28" x14ac:dyDescent="0.25">
      <c r="A788" s="3"/>
      <c r="B788" s="4"/>
      <c r="C788" s="4"/>
      <c r="D788" s="4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6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spans="1:28" x14ac:dyDescent="0.25">
      <c r="A789" s="3"/>
      <c r="B789" s="4"/>
      <c r="C789" s="4"/>
      <c r="D789" s="4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6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spans="1:28" x14ac:dyDescent="0.25">
      <c r="A790" s="3"/>
      <c r="B790" s="4"/>
      <c r="C790" s="4"/>
      <c r="D790" s="4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6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spans="1:28" x14ac:dyDescent="0.25">
      <c r="A791" s="3"/>
      <c r="B791" s="4"/>
      <c r="C791" s="4"/>
      <c r="D791" s="4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6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spans="1:28" x14ac:dyDescent="0.25">
      <c r="A792" s="3"/>
      <c r="B792" s="4"/>
      <c r="C792" s="4"/>
      <c r="D792" s="4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6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spans="1:28" x14ac:dyDescent="0.25">
      <c r="A793" s="3"/>
      <c r="B793" s="4"/>
      <c r="C793" s="4"/>
      <c r="D793" s="4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6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spans="1:28" x14ac:dyDescent="0.25">
      <c r="A794" s="3"/>
      <c r="B794" s="4"/>
      <c r="C794" s="4"/>
      <c r="D794" s="4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6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spans="1:28" x14ac:dyDescent="0.25">
      <c r="A795" s="3"/>
      <c r="B795" s="4"/>
      <c r="C795" s="4"/>
      <c r="D795" s="4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6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spans="1:28" x14ac:dyDescent="0.25">
      <c r="A796" s="3"/>
      <c r="B796" s="4"/>
      <c r="C796" s="4"/>
      <c r="D796" s="4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6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spans="1:28" x14ac:dyDescent="0.25">
      <c r="A797" s="3"/>
      <c r="B797" s="4"/>
      <c r="C797" s="4"/>
      <c r="D797" s="4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6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spans="1:28" x14ac:dyDescent="0.25">
      <c r="A798" s="3"/>
      <c r="B798" s="4"/>
      <c r="C798" s="4"/>
      <c r="D798" s="4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6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spans="1:28" x14ac:dyDescent="0.25">
      <c r="A799" s="3"/>
      <c r="B799" s="4"/>
      <c r="C799" s="4"/>
      <c r="D799" s="4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6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spans="1:28" x14ac:dyDescent="0.25">
      <c r="A800" s="3"/>
      <c r="B800" s="4"/>
      <c r="C800" s="4"/>
      <c r="D800" s="4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6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spans="1:28" x14ac:dyDescent="0.25">
      <c r="A801" s="3"/>
      <c r="B801" s="4"/>
      <c r="C801" s="4"/>
      <c r="D801" s="4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6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spans="1:28" x14ac:dyDescent="0.25">
      <c r="A802" s="3"/>
      <c r="B802" s="4"/>
      <c r="C802" s="4"/>
      <c r="D802" s="4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6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spans="1:28" x14ac:dyDescent="0.25">
      <c r="A803" s="3"/>
      <c r="B803" s="4"/>
      <c r="C803" s="4"/>
      <c r="D803" s="4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6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spans="1:28" x14ac:dyDescent="0.25">
      <c r="A804" s="3"/>
      <c r="B804" s="4"/>
      <c r="C804" s="4"/>
      <c r="D804" s="4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6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spans="1:28" x14ac:dyDescent="0.25">
      <c r="A805" s="3"/>
      <c r="B805" s="4"/>
      <c r="C805" s="4"/>
      <c r="D805" s="4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6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spans="1:28" x14ac:dyDescent="0.25">
      <c r="A806" s="3"/>
      <c r="B806" s="4"/>
      <c r="C806" s="4"/>
      <c r="D806" s="4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6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spans="1:28" x14ac:dyDescent="0.25">
      <c r="A807" s="3"/>
      <c r="B807" s="4"/>
      <c r="C807" s="4"/>
      <c r="D807" s="4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6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spans="1:28" x14ac:dyDescent="0.25">
      <c r="A808" s="3"/>
      <c r="B808" s="4"/>
      <c r="C808" s="4"/>
      <c r="D808" s="4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6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spans="1:28" x14ac:dyDescent="0.25">
      <c r="A809" s="3"/>
      <c r="B809" s="4"/>
      <c r="C809" s="4"/>
      <c r="D809" s="4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6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spans="1:28" x14ac:dyDescent="0.25">
      <c r="A810" s="3"/>
      <c r="B810" s="4"/>
      <c r="C810" s="4"/>
      <c r="D810" s="4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6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spans="1:28" x14ac:dyDescent="0.25">
      <c r="A811" s="3"/>
      <c r="B811" s="4"/>
      <c r="C811" s="4"/>
      <c r="D811" s="4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6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spans="1:28" x14ac:dyDescent="0.25">
      <c r="A812" s="3"/>
      <c r="B812" s="4"/>
      <c r="C812" s="4"/>
      <c r="D812" s="4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6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spans="1:28" x14ac:dyDescent="0.25">
      <c r="A813" s="3"/>
      <c r="B813" s="4"/>
      <c r="C813" s="4"/>
      <c r="D813" s="4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6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spans="1:28" x14ac:dyDescent="0.25">
      <c r="A814" s="3"/>
      <c r="B814" s="4"/>
      <c r="C814" s="4"/>
      <c r="D814" s="4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6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spans="1:28" x14ac:dyDescent="0.25">
      <c r="A815" s="3"/>
      <c r="B815" s="4"/>
      <c r="C815" s="4"/>
      <c r="D815" s="4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6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spans="1:28" x14ac:dyDescent="0.25">
      <c r="A816" s="3"/>
      <c r="B816" s="4"/>
      <c r="C816" s="4"/>
      <c r="D816" s="4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6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spans="1:28" x14ac:dyDescent="0.25">
      <c r="A817" s="3"/>
      <c r="B817" s="4"/>
      <c r="C817" s="4"/>
      <c r="D817" s="4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6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spans="1:28" x14ac:dyDescent="0.25">
      <c r="A818" s="3"/>
      <c r="B818" s="4"/>
      <c r="C818" s="4"/>
      <c r="D818" s="4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6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spans="1:28" x14ac:dyDescent="0.25">
      <c r="A819" s="3"/>
      <c r="B819" s="4"/>
      <c r="C819" s="4"/>
      <c r="D819" s="4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6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spans="1:28" x14ac:dyDescent="0.25">
      <c r="A820" s="3"/>
      <c r="B820" s="4"/>
      <c r="C820" s="4"/>
      <c r="D820" s="4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6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spans="1:28" x14ac:dyDescent="0.25">
      <c r="A821" s="3"/>
      <c r="B821" s="4"/>
      <c r="C821" s="4"/>
      <c r="D821" s="4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6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spans="1:28" x14ac:dyDescent="0.25">
      <c r="A822" s="3"/>
      <c r="B822" s="4"/>
      <c r="C822" s="4"/>
      <c r="D822" s="4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6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spans="1:28" x14ac:dyDescent="0.25">
      <c r="A823" s="3"/>
      <c r="B823" s="4"/>
      <c r="C823" s="4"/>
      <c r="D823" s="4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6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spans="1:28" x14ac:dyDescent="0.25">
      <c r="A824" s="3"/>
      <c r="B824" s="4"/>
      <c r="C824" s="4"/>
      <c r="D824" s="4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6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spans="1:28" x14ac:dyDescent="0.25">
      <c r="A825" s="3"/>
      <c r="B825" s="4"/>
      <c r="C825" s="4"/>
      <c r="D825" s="4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6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spans="1:28" x14ac:dyDescent="0.25">
      <c r="A826" s="3"/>
      <c r="B826" s="4"/>
      <c r="C826" s="4"/>
      <c r="D826" s="4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6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spans="1:28" x14ac:dyDescent="0.25">
      <c r="A827" s="3"/>
      <c r="B827" s="4"/>
      <c r="C827" s="4"/>
      <c r="D827" s="4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6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spans="1:28" x14ac:dyDescent="0.25">
      <c r="A828" s="3"/>
      <c r="B828" s="4"/>
      <c r="C828" s="4"/>
      <c r="D828" s="4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6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spans="1:28" x14ac:dyDescent="0.25">
      <c r="A829" s="3"/>
      <c r="B829" s="4"/>
      <c r="C829" s="4"/>
      <c r="D829" s="4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6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spans="1:28" x14ac:dyDescent="0.25">
      <c r="A830" s="3"/>
      <c r="B830" s="4"/>
      <c r="C830" s="4"/>
      <c r="D830" s="4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6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spans="1:28" x14ac:dyDescent="0.25">
      <c r="A831" s="3"/>
      <c r="B831" s="4"/>
      <c r="C831" s="4"/>
      <c r="D831" s="4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6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spans="1:28" x14ac:dyDescent="0.25">
      <c r="A832" s="3"/>
      <c r="B832" s="4"/>
      <c r="C832" s="4"/>
      <c r="D832" s="4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6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spans="1:28" x14ac:dyDescent="0.25">
      <c r="A833" s="3"/>
      <c r="B833" s="4"/>
      <c r="C833" s="4"/>
      <c r="D833" s="4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6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spans="1:28" x14ac:dyDescent="0.25">
      <c r="A834" s="3"/>
      <c r="B834" s="4"/>
      <c r="C834" s="4"/>
      <c r="D834" s="4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6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spans="1:28" x14ac:dyDescent="0.25">
      <c r="A835" s="3"/>
      <c r="B835" s="4"/>
      <c r="C835" s="4"/>
      <c r="D835" s="4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6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spans="1:28" x14ac:dyDescent="0.25">
      <c r="A836" s="3"/>
      <c r="B836" s="4"/>
      <c r="C836" s="4"/>
      <c r="D836" s="4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6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spans="1:28" x14ac:dyDescent="0.25">
      <c r="A837" s="3"/>
      <c r="B837" s="4"/>
      <c r="C837" s="4"/>
      <c r="D837" s="4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6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spans="1:28" x14ac:dyDescent="0.25">
      <c r="A838" s="3"/>
      <c r="B838" s="4"/>
      <c r="C838" s="4"/>
      <c r="D838" s="4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6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spans="1:28" x14ac:dyDescent="0.25">
      <c r="A839" s="3"/>
      <c r="B839" s="4"/>
      <c r="C839" s="4"/>
      <c r="D839" s="4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6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spans="1:28" x14ac:dyDescent="0.25">
      <c r="A840" s="3"/>
      <c r="B840" s="4"/>
      <c r="C840" s="4"/>
      <c r="D840" s="4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6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spans="1:28" x14ac:dyDescent="0.25">
      <c r="A841" s="3"/>
      <c r="B841" s="4"/>
      <c r="C841" s="4"/>
      <c r="D841" s="4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6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spans="1:28" x14ac:dyDescent="0.25">
      <c r="A842" s="3"/>
      <c r="B842" s="4"/>
      <c r="C842" s="4"/>
      <c r="D842" s="4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6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spans="1:28" x14ac:dyDescent="0.25">
      <c r="A843" s="3"/>
      <c r="B843" s="4"/>
      <c r="C843" s="4"/>
      <c r="D843" s="4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6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spans="1:28" x14ac:dyDescent="0.25">
      <c r="A844" s="3"/>
      <c r="B844" s="4"/>
      <c r="C844" s="4"/>
      <c r="D844" s="4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6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spans="1:28" x14ac:dyDescent="0.25">
      <c r="A845" s="3"/>
      <c r="B845" s="4"/>
      <c r="C845" s="4"/>
      <c r="D845" s="4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6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spans="1:28" x14ac:dyDescent="0.25">
      <c r="A846" s="3"/>
      <c r="B846" s="4"/>
      <c r="C846" s="4"/>
      <c r="D846" s="4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6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spans="1:28" x14ac:dyDescent="0.25">
      <c r="A847" s="3"/>
      <c r="B847" s="4"/>
      <c r="C847" s="4"/>
      <c r="D847" s="4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6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spans="1:28" x14ac:dyDescent="0.25">
      <c r="A848" s="3"/>
      <c r="B848" s="4"/>
      <c r="C848" s="4"/>
      <c r="D848" s="4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6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spans="1:28" x14ac:dyDescent="0.25">
      <c r="A849" s="3"/>
      <c r="B849" s="4"/>
      <c r="C849" s="4"/>
      <c r="D849" s="4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6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spans="1:28" x14ac:dyDescent="0.25">
      <c r="A850" s="3"/>
      <c r="B850" s="4"/>
      <c r="C850" s="4"/>
      <c r="D850" s="4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6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spans="1:28" x14ac:dyDescent="0.25">
      <c r="A851" s="3"/>
      <c r="B851" s="4"/>
      <c r="C851" s="4"/>
      <c r="D851" s="4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6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spans="1:28" x14ac:dyDescent="0.25">
      <c r="A852" s="3"/>
      <c r="B852" s="4"/>
      <c r="C852" s="4"/>
      <c r="D852" s="4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6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spans="1:28" x14ac:dyDescent="0.25">
      <c r="A853" s="3"/>
      <c r="B853" s="4"/>
      <c r="C853" s="4"/>
      <c r="D853" s="4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6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spans="1:28" x14ac:dyDescent="0.25">
      <c r="A854" s="3"/>
      <c r="B854" s="4"/>
      <c r="C854" s="4"/>
      <c r="D854" s="4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6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spans="1:28" x14ac:dyDescent="0.25">
      <c r="A855" s="3"/>
      <c r="B855" s="4"/>
      <c r="C855" s="4"/>
      <c r="D855" s="4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6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spans="1:28" x14ac:dyDescent="0.25">
      <c r="A856" s="3"/>
      <c r="B856" s="4"/>
      <c r="C856" s="4"/>
      <c r="D856" s="4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6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spans="1:28" x14ac:dyDescent="0.25">
      <c r="A857" s="3"/>
      <c r="B857" s="4"/>
      <c r="C857" s="4"/>
      <c r="D857" s="4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6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spans="1:28" x14ac:dyDescent="0.25">
      <c r="A858" s="3"/>
      <c r="B858" s="4"/>
      <c r="C858" s="4"/>
      <c r="D858" s="4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6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spans="1:28" x14ac:dyDescent="0.25">
      <c r="A859" s="3"/>
      <c r="B859" s="4"/>
      <c r="C859" s="4"/>
      <c r="D859" s="4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6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spans="1:28" x14ac:dyDescent="0.25">
      <c r="A860" s="3"/>
      <c r="B860" s="4"/>
      <c r="C860" s="4"/>
      <c r="D860" s="4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6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spans="1:28" x14ac:dyDescent="0.25">
      <c r="A861" s="3"/>
      <c r="B861" s="4"/>
      <c r="C861" s="4"/>
      <c r="D861" s="4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6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spans="1:28" x14ac:dyDescent="0.25">
      <c r="A862" s="3"/>
      <c r="B862" s="4"/>
      <c r="C862" s="4"/>
      <c r="D862" s="4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6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spans="1:28" x14ac:dyDescent="0.25">
      <c r="A863" s="3"/>
      <c r="B863" s="4"/>
      <c r="C863" s="4"/>
      <c r="D863" s="4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6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spans="1:28" x14ac:dyDescent="0.25">
      <c r="A864" s="3"/>
      <c r="B864" s="4"/>
      <c r="C864" s="4"/>
      <c r="D864" s="4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6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spans="1:28" x14ac:dyDescent="0.25">
      <c r="A865" s="3"/>
      <c r="B865" s="4"/>
      <c r="C865" s="4"/>
      <c r="D865" s="4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6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spans="1:28" x14ac:dyDescent="0.25">
      <c r="A866" s="3"/>
      <c r="B866" s="4"/>
      <c r="C866" s="4"/>
      <c r="D866" s="4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6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spans="1:28" x14ac:dyDescent="0.25">
      <c r="A867" s="3"/>
      <c r="B867" s="4"/>
      <c r="C867" s="4"/>
      <c r="D867" s="4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6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spans="1:28" x14ac:dyDescent="0.25">
      <c r="A868" s="3"/>
      <c r="B868" s="4"/>
      <c r="C868" s="4"/>
      <c r="D868" s="4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6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spans="1:28" x14ac:dyDescent="0.25">
      <c r="A869" s="3"/>
      <c r="B869" s="4"/>
      <c r="C869" s="4"/>
      <c r="D869" s="4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6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spans="1:28" x14ac:dyDescent="0.25">
      <c r="A870" s="3"/>
      <c r="B870" s="4"/>
      <c r="C870" s="4"/>
      <c r="D870" s="4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6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spans="1:28" x14ac:dyDescent="0.25">
      <c r="A871" s="3"/>
      <c r="B871" s="4"/>
      <c r="C871" s="4"/>
      <c r="D871" s="4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6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spans="1:28" x14ac:dyDescent="0.25">
      <c r="A872" s="3"/>
      <c r="B872" s="4"/>
      <c r="C872" s="4"/>
      <c r="D872" s="4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6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spans="1:28" x14ac:dyDescent="0.25">
      <c r="A873" s="3"/>
      <c r="B873" s="4"/>
      <c r="C873" s="4"/>
      <c r="D873" s="4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6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spans="1:28" x14ac:dyDescent="0.25">
      <c r="A874" s="3"/>
      <c r="B874" s="4"/>
      <c r="C874" s="4"/>
      <c r="D874" s="4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6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spans="1:28" x14ac:dyDescent="0.25">
      <c r="A875" s="3"/>
      <c r="B875" s="4"/>
      <c r="C875" s="4"/>
      <c r="D875" s="4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6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spans="1:28" x14ac:dyDescent="0.25">
      <c r="A876" s="3"/>
      <c r="B876" s="4"/>
      <c r="C876" s="4"/>
      <c r="D876" s="4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6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spans="1:28" x14ac:dyDescent="0.25">
      <c r="A877" s="3"/>
      <c r="B877" s="4"/>
      <c r="C877" s="4"/>
      <c r="D877" s="4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6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spans="1:28" x14ac:dyDescent="0.25">
      <c r="A878" s="3"/>
      <c r="B878" s="4"/>
      <c r="C878" s="4"/>
      <c r="D878" s="4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6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spans="1:28" x14ac:dyDescent="0.25">
      <c r="A879" s="3"/>
      <c r="B879" s="4"/>
      <c r="C879" s="4"/>
      <c r="D879" s="4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6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spans="1:28" x14ac:dyDescent="0.25">
      <c r="A880" s="3"/>
      <c r="B880" s="4"/>
      <c r="C880" s="4"/>
      <c r="D880" s="4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6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spans="1:28" x14ac:dyDescent="0.25">
      <c r="A881" s="3"/>
      <c r="B881" s="4"/>
      <c r="C881" s="4"/>
      <c r="D881" s="4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6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spans="1:28" x14ac:dyDescent="0.25">
      <c r="A882" s="3"/>
      <c r="B882" s="4"/>
      <c r="C882" s="4"/>
      <c r="D882" s="4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6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spans="1:28" x14ac:dyDescent="0.25">
      <c r="A883" s="3"/>
      <c r="B883" s="4"/>
      <c r="C883" s="4"/>
      <c r="D883" s="4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6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spans="1:28" x14ac:dyDescent="0.25">
      <c r="A884" s="3"/>
      <c r="B884" s="4"/>
      <c r="C884" s="4"/>
      <c r="D884" s="4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6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spans="1:28" x14ac:dyDescent="0.25">
      <c r="A885" s="3"/>
      <c r="B885" s="4"/>
      <c r="C885" s="4"/>
      <c r="D885" s="4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6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spans="1:28" x14ac:dyDescent="0.25">
      <c r="A886" s="3"/>
      <c r="B886" s="4"/>
      <c r="C886" s="4"/>
      <c r="D886" s="4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6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spans="1:28" x14ac:dyDescent="0.25">
      <c r="A887" s="3"/>
      <c r="B887" s="4"/>
      <c r="C887" s="4"/>
      <c r="D887" s="4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6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spans="1:28" x14ac:dyDescent="0.25">
      <c r="A888" s="3"/>
      <c r="B888" s="4"/>
      <c r="C888" s="4"/>
      <c r="D888" s="4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6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spans="1:28" x14ac:dyDescent="0.25">
      <c r="A889" s="3"/>
      <c r="B889" s="4"/>
      <c r="C889" s="4"/>
      <c r="D889" s="4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6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spans="1:28" x14ac:dyDescent="0.25">
      <c r="A890" s="3"/>
      <c r="B890" s="4"/>
      <c r="C890" s="4"/>
      <c r="D890" s="4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6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spans="1:28" x14ac:dyDescent="0.25">
      <c r="A891" s="3"/>
      <c r="B891" s="4"/>
      <c r="C891" s="4"/>
      <c r="D891" s="4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6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spans="1:28" x14ac:dyDescent="0.25">
      <c r="A892" s="3"/>
      <c r="B892" s="4"/>
      <c r="C892" s="4"/>
      <c r="D892" s="4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6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spans="1:28" x14ac:dyDescent="0.25">
      <c r="A893" s="3"/>
      <c r="B893" s="4"/>
      <c r="C893" s="4"/>
      <c r="D893" s="4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6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spans="1:28" x14ac:dyDescent="0.25">
      <c r="A894" s="3"/>
      <c r="B894" s="4"/>
      <c r="C894" s="4"/>
      <c r="D894" s="4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6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spans="1:28" x14ac:dyDescent="0.25">
      <c r="A895" s="3"/>
      <c r="B895" s="4"/>
      <c r="C895" s="4"/>
      <c r="D895" s="4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6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spans="1:28" x14ac:dyDescent="0.25">
      <c r="A896" s="3"/>
      <c r="B896" s="4"/>
      <c r="C896" s="4"/>
      <c r="D896" s="4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6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 spans="1:28" x14ac:dyDescent="0.25">
      <c r="A897" s="3"/>
      <c r="B897" s="4"/>
      <c r="C897" s="4"/>
      <c r="D897" s="4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6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 spans="1:28" x14ac:dyDescent="0.25">
      <c r="A898" s="3"/>
      <c r="B898" s="4"/>
      <c r="C898" s="4"/>
      <c r="D898" s="4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6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 spans="1:28" x14ac:dyDescent="0.25">
      <c r="A899" s="3"/>
      <c r="B899" s="4"/>
      <c r="C899" s="4"/>
      <c r="D899" s="4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6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 spans="1:28" x14ac:dyDescent="0.25">
      <c r="A900" s="3"/>
      <c r="B900" s="4"/>
      <c r="C900" s="4"/>
      <c r="D900" s="4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6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 spans="1:28" x14ac:dyDescent="0.25">
      <c r="A901" s="3"/>
      <c r="B901" s="4"/>
      <c r="C901" s="4"/>
      <c r="D901" s="4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6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 spans="1:28" x14ac:dyDescent="0.25">
      <c r="A902" s="3"/>
      <c r="B902" s="4"/>
      <c r="C902" s="4"/>
      <c r="D902" s="4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6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 spans="1:28" x14ac:dyDescent="0.25">
      <c r="A903" s="3"/>
      <c r="B903" s="4"/>
      <c r="C903" s="4"/>
      <c r="D903" s="4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6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 spans="1:28" x14ac:dyDescent="0.25">
      <c r="A904" s="3"/>
      <c r="B904" s="4"/>
      <c r="C904" s="4"/>
      <c r="D904" s="4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6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 spans="1:28" x14ac:dyDescent="0.25">
      <c r="A905" s="3"/>
      <c r="B905" s="4"/>
      <c r="C905" s="4"/>
      <c r="D905" s="4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6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 spans="1:28" x14ac:dyDescent="0.25">
      <c r="A906" s="3"/>
      <c r="B906" s="4"/>
      <c r="C906" s="4"/>
      <c r="D906" s="4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6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 spans="1:28" x14ac:dyDescent="0.25">
      <c r="A907" s="3"/>
      <c r="B907" s="4"/>
      <c r="C907" s="4"/>
      <c r="D907" s="4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6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 spans="1:28" x14ac:dyDescent="0.25">
      <c r="A908" s="3"/>
      <c r="B908" s="4"/>
      <c r="C908" s="4"/>
      <c r="D908" s="4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6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 spans="1:28" x14ac:dyDescent="0.25">
      <c r="A909" s="3"/>
      <c r="B909" s="4"/>
      <c r="C909" s="4"/>
      <c r="D909" s="4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6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 spans="1:28" x14ac:dyDescent="0.25">
      <c r="A910" s="3"/>
      <c r="B910" s="4"/>
      <c r="C910" s="4"/>
      <c r="D910" s="4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6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 spans="1:28" x14ac:dyDescent="0.25">
      <c r="A911" s="3"/>
      <c r="B911" s="4"/>
      <c r="C911" s="4"/>
      <c r="D911" s="4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6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 spans="1:28" x14ac:dyDescent="0.25">
      <c r="A912" s="3"/>
      <c r="B912" s="4"/>
      <c r="C912" s="4"/>
      <c r="D912" s="4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6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 spans="1:28" x14ac:dyDescent="0.25">
      <c r="A913" s="3"/>
      <c r="B913" s="4"/>
      <c r="C913" s="4"/>
      <c r="D913" s="4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6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 spans="1:28" x14ac:dyDescent="0.25">
      <c r="A914" s="3"/>
      <c r="B914" s="4"/>
      <c r="C914" s="4"/>
      <c r="D914" s="4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6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 spans="1:28" x14ac:dyDescent="0.25">
      <c r="A915" s="3"/>
      <c r="B915" s="4"/>
      <c r="C915" s="4"/>
      <c r="D915" s="4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6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 spans="1:28" x14ac:dyDescent="0.25">
      <c r="A916" s="3"/>
      <c r="B916" s="4"/>
      <c r="C916" s="4"/>
      <c r="D916" s="4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6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 spans="1:28" x14ac:dyDescent="0.25">
      <c r="A917" s="3"/>
      <c r="B917" s="4"/>
      <c r="C917" s="4"/>
      <c r="D917" s="4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6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 spans="1:28" x14ac:dyDescent="0.25">
      <c r="A918" s="3"/>
      <c r="B918" s="4"/>
      <c r="C918" s="4"/>
      <c r="D918" s="4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6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 spans="1:28" x14ac:dyDescent="0.25">
      <c r="A919" s="3"/>
      <c r="B919" s="4"/>
      <c r="C919" s="4"/>
      <c r="D919" s="4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6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 spans="1:28" x14ac:dyDescent="0.25">
      <c r="A920" s="3"/>
      <c r="B920" s="4"/>
      <c r="C920" s="4"/>
      <c r="D920" s="4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6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 spans="1:28" x14ac:dyDescent="0.25">
      <c r="A921" s="3"/>
      <c r="B921" s="4"/>
      <c r="C921" s="4"/>
      <c r="D921" s="4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6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 spans="1:28" x14ac:dyDescent="0.25">
      <c r="A922" s="3"/>
      <c r="B922" s="4"/>
      <c r="C922" s="4"/>
      <c r="D922" s="4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6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 spans="1:28" x14ac:dyDescent="0.25">
      <c r="A923" s="3"/>
      <c r="B923" s="4"/>
      <c r="C923" s="4"/>
      <c r="D923" s="4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6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 spans="1:28" x14ac:dyDescent="0.25">
      <c r="A924" s="3"/>
      <c r="B924" s="4"/>
      <c r="C924" s="4"/>
      <c r="D924" s="4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6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 spans="1:28" x14ac:dyDescent="0.25">
      <c r="A925" s="3"/>
      <c r="B925" s="4"/>
      <c r="C925" s="4"/>
      <c r="D925" s="4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6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 spans="1:28" x14ac:dyDescent="0.25">
      <c r="A926" s="3"/>
      <c r="B926" s="4"/>
      <c r="C926" s="4"/>
      <c r="D926" s="4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6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 spans="1:28" x14ac:dyDescent="0.25">
      <c r="A927" s="3"/>
      <c r="B927" s="4"/>
      <c r="C927" s="4"/>
      <c r="D927" s="4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6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 spans="1:28" x14ac:dyDescent="0.25">
      <c r="A928" s="3"/>
      <c r="B928" s="4"/>
      <c r="C928" s="4"/>
      <c r="D928" s="4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6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 spans="1:28" x14ac:dyDescent="0.25">
      <c r="A929" s="3"/>
      <c r="B929" s="4"/>
      <c r="C929" s="4"/>
      <c r="D929" s="4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6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 spans="1:28" x14ac:dyDescent="0.25">
      <c r="A930" s="3"/>
      <c r="B930" s="4"/>
      <c r="C930" s="4"/>
      <c r="D930" s="4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6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 spans="1:28" x14ac:dyDescent="0.25">
      <c r="A931" s="3"/>
      <c r="B931" s="4"/>
      <c r="C931" s="4"/>
      <c r="D931" s="4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6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 spans="1:28" x14ac:dyDescent="0.25">
      <c r="A932" s="3"/>
      <c r="B932" s="4"/>
      <c r="C932" s="4"/>
      <c r="D932" s="4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6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 spans="1:28" x14ac:dyDescent="0.25">
      <c r="A933" s="3"/>
      <c r="B933" s="4"/>
      <c r="C933" s="4"/>
      <c r="D933" s="4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6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 spans="1:28" x14ac:dyDescent="0.25">
      <c r="A934" s="3"/>
      <c r="B934" s="4"/>
      <c r="C934" s="4"/>
      <c r="D934" s="4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6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 spans="1:28" x14ac:dyDescent="0.25">
      <c r="A935" s="3"/>
      <c r="B935" s="4"/>
      <c r="C935" s="4"/>
      <c r="D935" s="4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6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 spans="1:28" x14ac:dyDescent="0.25">
      <c r="A936" s="3"/>
      <c r="B936" s="4"/>
      <c r="C936" s="4"/>
      <c r="D936" s="4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6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 spans="1:28" x14ac:dyDescent="0.25">
      <c r="A937" s="3"/>
      <c r="B937" s="4"/>
      <c r="C937" s="4"/>
      <c r="D937" s="4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6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 spans="1:28" x14ac:dyDescent="0.25">
      <c r="A938" s="3"/>
      <c r="B938" s="4"/>
      <c r="C938" s="4"/>
      <c r="D938" s="4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6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 spans="1:28" x14ac:dyDescent="0.25">
      <c r="A939" s="3"/>
      <c r="B939" s="4"/>
      <c r="C939" s="4"/>
      <c r="D939" s="4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6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 spans="1:28" x14ac:dyDescent="0.25">
      <c r="A940" s="3"/>
      <c r="B940" s="4"/>
      <c r="C940" s="4"/>
      <c r="D940" s="4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6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 spans="1:28" x14ac:dyDescent="0.25">
      <c r="A941" s="3"/>
      <c r="B941" s="4"/>
      <c r="C941" s="4"/>
      <c r="D941" s="4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6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 spans="1:28" x14ac:dyDescent="0.25">
      <c r="A942" s="3"/>
      <c r="B942" s="4"/>
      <c r="C942" s="4"/>
      <c r="D942" s="4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6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 spans="1:28" x14ac:dyDescent="0.25">
      <c r="A943" s="3"/>
      <c r="B943" s="4"/>
      <c r="C943" s="4"/>
      <c r="D943" s="4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6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 spans="1:28" x14ac:dyDescent="0.25">
      <c r="A944" s="3"/>
      <c r="B944" s="4"/>
      <c r="C944" s="4"/>
      <c r="D944" s="4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6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 spans="1:28" x14ac:dyDescent="0.25">
      <c r="A945" s="3"/>
      <c r="B945" s="4"/>
      <c r="C945" s="4"/>
      <c r="D945" s="4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6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 spans="1:28" x14ac:dyDescent="0.25">
      <c r="A946" s="3"/>
      <c r="B946" s="4"/>
      <c r="C946" s="4"/>
      <c r="D946" s="4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6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 spans="1:28" x14ac:dyDescent="0.25">
      <c r="A947" s="3"/>
      <c r="B947" s="4"/>
      <c r="C947" s="4"/>
      <c r="D947" s="4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6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 spans="1:28" x14ac:dyDescent="0.25">
      <c r="A948" s="3"/>
      <c r="B948" s="4"/>
      <c r="C948" s="4"/>
      <c r="D948" s="4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6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 spans="1:28" x14ac:dyDescent="0.25">
      <c r="A949" s="3"/>
      <c r="B949" s="4"/>
      <c r="C949" s="4"/>
      <c r="D949" s="4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6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 spans="1:28" x14ac:dyDescent="0.25">
      <c r="A950" s="3"/>
      <c r="B950" s="4"/>
      <c r="C950" s="4"/>
      <c r="D950" s="4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6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 spans="1:28" x14ac:dyDescent="0.25">
      <c r="A951" s="3"/>
      <c r="B951" s="4"/>
      <c r="C951" s="4"/>
      <c r="D951" s="4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6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 spans="1:28" x14ac:dyDescent="0.25">
      <c r="A952" s="3"/>
      <c r="B952" s="4"/>
      <c r="C952" s="4"/>
      <c r="D952" s="4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6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 spans="1:28" x14ac:dyDescent="0.25">
      <c r="A953" s="3"/>
      <c r="B953" s="4"/>
      <c r="C953" s="4"/>
      <c r="D953" s="4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6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 spans="1:28" x14ac:dyDescent="0.25">
      <c r="A954" s="3"/>
      <c r="B954" s="4"/>
      <c r="C954" s="4"/>
      <c r="D954" s="4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6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 spans="1:28" x14ac:dyDescent="0.25">
      <c r="A955" s="3"/>
      <c r="B955" s="4"/>
      <c r="C955" s="4"/>
      <c r="D955" s="4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6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 spans="1:28" x14ac:dyDescent="0.25">
      <c r="A956" s="3"/>
      <c r="B956" s="4"/>
      <c r="C956" s="4"/>
      <c r="D956" s="4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6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 spans="1:28" x14ac:dyDescent="0.25">
      <c r="A957" s="3"/>
      <c r="B957" s="4"/>
      <c r="C957" s="4"/>
      <c r="D957" s="4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6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 spans="1:28" x14ac:dyDescent="0.25">
      <c r="A958" s="3"/>
      <c r="B958" s="4"/>
      <c r="C958" s="4"/>
      <c r="D958" s="4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6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 spans="1:28" x14ac:dyDescent="0.25">
      <c r="A959" s="3"/>
      <c r="B959" s="4"/>
      <c r="C959" s="4"/>
      <c r="D959" s="4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6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 spans="1:28" x14ac:dyDescent="0.25">
      <c r="A960" s="3"/>
      <c r="B960" s="4"/>
      <c r="C960" s="4"/>
      <c r="D960" s="4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6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 spans="1:28" x14ac:dyDescent="0.25">
      <c r="A961" s="3"/>
      <c r="B961" s="4"/>
      <c r="C961" s="4"/>
      <c r="D961" s="4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6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 spans="1:28" x14ac:dyDescent="0.25">
      <c r="A962" s="3"/>
      <c r="B962" s="4"/>
      <c r="C962" s="4"/>
      <c r="D962" s="4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6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 spans="1:28" x14ac:dyDescent="0.25">
      <c r="A963" s="3"/>
      <c r="B963" s="4"/>
      <c r="C963" s="4"/>
      <c r="D963" s="4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6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 spans="1:28" x14ac:dyDescent="0.25">
      <c r="A964" s="3"/>
      <c r="B964" s="4"/>
      <c r="C964" s="4"/>
      <c r="D964" s="4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6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 spans="1:28" x14ac:dyDescent="0.25">
      <c r="A965" s="3"/>
      <c r="B965" s="4"/>
      <c r="C965" s="4"/>
      <c r="D965" s="4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6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 spans="1:28" x14ac:dyDescent="0.25">
      <c r="A966" s="3"/>
      <c r="B966" s="4"/>
      <c r="C966" s="4"/>
      <c r="D966" s="4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6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 spans="1:28" x14ac:dyDescent="0.25">
      <c r="A967" s="3"/>
      <c r="B967" s="4"/>
      <c r="C967" s="4"/>
      <c r="D967" s="4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6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 spans="1:28" x14ac:dyDescent="0.25">
      <c r="A968" s="3"/>
      <c r="B968" s="4"/>
      <c r="C968" s="4"/>
      <c r="D968" s="4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6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 spans="1:28" x14ac:dyDescent="0.25">
      <c r="A969" s="3"/>
      <c r="B969" s="4"/>
      <c r="C969" s="4"/>
      <c r="D969" s="4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6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 spans="1:28" x14ac:dyDescent="0.25">
      <c r="A970" s="3"/>
      <c r="B970" s="4"/>
      <c r="C970" s="4"/>
      <c r="D970" s="4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6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 spans="1:28" x14ac:dyDescent="0.25">
      <c r="A971" s="3"/>
      <c r="B971" s="4"/>
      <c r="C971" s="4"/>
      <c r="D971" s="4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6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 spans="1:28" x14ac:dyDescent="0.25">
      <c r="A972" s="3"/>
      <c r="B972" s="4"/>
      <c r="C972" s="4"/>
      <c r="D972" s="4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6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 spans="1:28" x14ac:dyDescent="0.25">
      <c r="A973" s="3"/>
      <c r="B973" s="4"/>
      <c r="C973" s="4"/>
      <c r="D973" s="4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6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 spans="1:28" x14ac:dyDescent="0.25">
      <c r="A974" s="3"/>
      <c r="B974" s="4"/>
      <c r="C974" s="4"/>
      <c r="D974" s="4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6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 spans="1:28" x14ac:dyDescent="0.25">
      <c r="A975" s="3"/>
      <c r="B975" s="4"/>
      <c r="C975" s="4"/>
      <c r="D975" s="4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6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 spans="1:28" x14ac:dyDescent="0.25">
      <c r="A976" s="3"/>
      <c r="B976" s="4"/>
      <c r="C976" s="4"/>
      <c r="D976" s="4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6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 spans="1:28" x14ac:dyDescent="0.25">
      <c r="A977" s="3"/>
      <c r="B977" s="4"/>
      <c r="C977" s="4"/>
      <c r="D977" s="4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6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 spans="1:28" x14ac:dyDescent="0.25">
      <c r="A978" s="3"/>
      <c r="B978" s="4"/>
      <c r="C978" s="4"/>
      <c r="D978" s="4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6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 spans="1:28" x14ac:dyDescent="0.25">
      <c r="A979" s="3"/>
      <c r="B979" s="4"/>
      <c r="C979" s="4"/>
      <c r="D979" s="4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6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 spans="1:28" x14ac:dyDescent="0.25">
      <c r="A980" s="3"/>
      <c r="B980" s="4"/>
      <c r="K980" s="5"/>
      <c r="L980" s="5"/>
      <c r="M980" s="5"/>
      <c r="N980" s="5"/>
      <c r="O980" s="5"/>
      <c r="P980" s="5"/>
      <c r="Q980" s="6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 spans="1:28" x14ac:dyDescent="0.25">
      <c r="A981" s="3"/>
      <c r="B981" s="4"/>
      <c r="K981" s="5"/>
      <c r="L981" s="5"/>
      <c r="M981" s="5"/>
      <c r="N981" s="5"/>
      <c r="O981" s="5"/>
      <c r="P981" s="5"/>
      <c r="Q981" s="6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 spans="1:28" x14ac:dyDescent="0.25">
      <c r="A982" s="3"/>
      <c r="B982" s="4"/>
      <c r="K982" s="5"/>
      <c r="L982" s="5"/>
      <c r="M982" s="5"/>
      <c r="N982" s="5"/>
      <c r="O982" s="5"/>
      <c r="P982" s="5"/>
      <c r="Q982" s="6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 spans="1:28" x14ac:dyDescent="0.25">
      <c r="A983" s="3"/>
      <c r="B983" s="4"/>
      <c r="K983" s="5"/>
      <c r="L983" s="5"/>
      <c r="M983" s="5"/>
      <c r="N983" s="5"/>
      <c r="O983" s="5"/>
      <c r="P983" s="5"/>
      <c r="Q983" s="6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 spans="1:28" x14ac:dyDescent="0.25">
      <c r="A984" s="3"/>
      <c r="B984" s="4"/>
      <c r="K984" s="5"/>
      <c r="L984" s="5"/>
      <c r="M984" s="5"/>
      <c r="N984" s="5"/>
      <c r="O984" s="5"/>
      <c r="P984" s="5"/>
      <c r="Q984" s="6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 spans="1:28" x14ac:dyDescent="0.25">
      <c r="A985" s="3"/>
      <c r="B985" s="4"/>
      <c r="K985" s="5"/>
      <c r="L985" s="5"/>
      <c r="M985" s="5"/>
      <c r="N985" s="5"/>
      <c r="O985" s="5"/>
      <c r="P985" s="5"/>
      <c r="Q985" s="6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</sheetData>
  <mergeCells count="2">
    <mergeCell ref="D38:D40"/>
    <mergeCell ref="D42:J42"/>
  </mergeCells>
  <phoneticPr fontId="9" type="noConversion"/>
  <pageMargins left="0.7" right="0.7" top="0.75" bottom="0.75" header="0" footer="0"/>
  <pageSetup paperSize="9" scale="7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875C1-0191-4E8C-BB45-C92C5F1B3119}">
  <sheetPr codeName="Foglio4"/>
  <dimension ref="A1:U61"/>
  <sheetViews>
    <sheetView workbookViewId="0">
      <selection activeCell="K7" sqref="K7"/>
    </sheetView>
  </sheetViews>
  <sheetFormatPr defaultColWidth="14.28515625" defaultRowHeight="15" x14ac:dyDescent="0.25"/>
  <cols>
    <col min="1" max="3" width="14.28515625" style="15"/>
    <col min="4" max="4" width="10.7109375" style="15" customWidth="1"/>
    <col min="5" max="5" width="12.42578125" style="15" customWidth="1"/>
    <col min="6" max="19" width="14.28515625" style="15"/>
    <col min="20" max="20" width="40.85546875" style="15" customWidth="1"/>
    <col min="21" max="16384" width="14.28515625" style="15"/>
  </cols>
  <sheetData>
    <row r="1" spans="1:21" s="27" customFormat="1" ht="41.45" customHeight="1" thickTop="1" thickBot="1" x14ac:dyDescent="0.3">
      <c r="A1" s="481" t="s">
        <v>68</v>
      </c>
      <c r="B1" s="481"/>
      <c r="C1" s="481"/>
      <c r="D1" s="481"/>
      <c r="E1" s="482"/>
      <c r="F1" s="484" t="s">
        <v>69</v>
      </c>
      <c r="G1" s="484"/>
      <c r="H1" s="484"/>
      <c r="I1" s="484" t="s">
        <v>70</v>
      </c>
      <c r="J1" s="484"/>
      <c r="K1" s="483" t="s">
        <v>71</v>
      </c>
      <c r="L1" s="483"/>
      <c r="M1" s="483" t="s">
        <v>72</v>
      </c>
      <c r="N1" s="483"/>
      <c r="O1" s="483" t="s">
        <v>73</v>
      </c>
      <c r="P1" s="483"/>
      <c r="Q1" s="476" t="s">
        <v>74</v>
      </c>
      <c r="R1" s="477"/>
      <c r="S1" s="478"/>
      <c r="T1" s="479" t="s">
        <v>75</v>
      </c>
      <c r="U1" s="479" t="s">
        <v>76</v>
      </c>
    </row>
    <row r="2" spans="1:21" s="22" customFormat="1" ht="29.45" customHeight="1" thickTop="1" thickBot="1" x14ac:dyDescent="0.3">
      <c r="A2" s="30"/>
      <c r="B2" s="30"/>
      <c r="C2" s="30"/>
      <c r="D2" s="52" t="s">
        <v>77</v>
      </c>
      <c r="E2" s="52" t="s">
        <v>78</v>
      </c>
      <c r="F2" s="53" t="s">
        <v>79</v>
      </c>
      <c r="G2" s="53" t="s">
        <v>80</v>
      </c>
      <c r="H2" s="54" t="s">
        <v>81</v>
      </c>
      <c r="I2" s="53" t="s">
        <v>79</v>
      </c>
      <c r="J2" s="53" t="s">
        <v>80</v>
      </c>
      <c r="K2" s="53" t="s">
        <v>82</v>
      </c>
      <c r="L2" s="53" t="s">
        <v>83</v>
      </c>
      <c r="M2" s="53" t="s">
        <v>82</v>
      </c>
      <c r="N2" s="53" t="s">
        <v>83</v>
      </c>
      <c r="O2" s="53" t="s">
        <v>82</v>
      </c>
      <c r="P2" s="53" t="s">
        <v>83</v>
      </c>
      <c r="Q2" s="53" t="s">
        <v>82</v>
      </c>
      <c r="R2" s="53" t="s">
        <v>83</v>
      </c>
      <c r="S2" s="53" t="s">
        <v>81</v>
      </c>
      <c r="T2" s="480"/>
      <c r="U2" s="480"/>
    </row>
    <row r="3" spans="1:21" s="51" customFormat="1" ht="15" customHeight="1" thickBot="1" x14ac:dyDescent="0.3">
      <c r="A3" s="50"/>
      <c r="B3" s="485" t="s">
        <v>84</v>
      </c>
      <c r="C3" s="486"/>
      <c r="D3" s="72">
        <f>SUM(D4,D8,D12,D16,D20,D24,D28)</f>
        <v>55</v>
      </c>
      <c r="E3" s="72">
        <f>SUM(E4,E8,E12,E16,E20,E24,E28)</f>
        <v>38</v>
      </c>
      <c r="F3" s="73">
        <f>SUM(F4,F8,F12,F16,F20,F24,F28)</f>
        <v>2445</v>
      </c>
      <c r="G3" s="74">
        <f t="shared" ref="G3:I3" si="0">SUM(G4,G8,G12,G16,G20,G24,G28)</f>
        <v>1570</v>
      </c>
      <c r="H3" s="75">
        <f t="shared" si="0"/>
        <v>4015</v>
      </c>
      <c r="I3" s="73">
        <f t="shared" si="0"/>
        <v>366.75</v>
      </c>
      <c r="J3" s="73">
        <f>SUM(J4,J8,J12,J16,J20,J24,J28)</f>
        <v>235.5</v>
      </c>
      <c r="K3" s="55"/>
      <c r="L3" s="56"/>
      <c r="M3" s="55"/>
      <c r="N3" s="56"/>
      <c r="O3" s="55"/>
      <c r="P3" s="56"/>
      <c r="Q3" s="95">
        <f>F3+I3+K3+M3+O3</f>
        <v>2811.75</v>
      </c>
      <c r="R3" s="57">
        <f>G3+J3+L3+N3+P3</f>
        <v>1805.5</v>
      </c>
      <c r="S3" s="57">
        <f>SUM(H3:P3)</f>
        <v>4617.25</v>
      </c>
      <c r="T3" s="58" t="str">
        <f>IF(R3&gt;=20%*S3,"OK","VINCOLO NON SODDISFATTO")</f>
        <v>OK</v>
      </c>
      <c r="U3" s="59">
        <f>65%*(F3+I3+K3+M3+O3)+40%*(G3+J3+L3+N3+P3)</f>
        <v>2549.8375000000001</v>
      </c>
    </row>
    <row r="4" spans="1:21" ht="15" customHeight="1" thickBot="1" x14ac:dyDescent="0.3">
      <c r="A4" s="31"/>
      <c r="B4" s="62"/>
      <c r="C4" s="62" t="s">
        <v>85</v>
      </c>
      <c r="D4" s="63">
        <f>SUM(D5:D7)</f>
        <v>15</v>
      </c>
      <c r="E4" s="63">
        <f t="shared" ref="E4:I4" si="1">SUM(E5:E7)</f>
        <v>0</v>
      </c>
      <c r="F4" s="64">
        <f>SUM(F5:F7)</f>
        <v>485</v>
      </c>
      <c r="G4" s="64">
        <f t="shared" si="1"/>
        <v>0</v>
      </c>
      <c r="H4" s="64">
        <f t="shared" si="1"/>
        <v>485</v>
      </c>
      <c r="I4" s="64">
        <f t="shared" si="1"/>
        <v>72.75</v>
      </c>
      <c r="J4" s="64">
        <f>SUM(J5:J7)</f>
        <v>0</v>
      </c>
      <c r="K4" s="40"/>
      <c r="L4" s="40"/>
      <c r="M4" s="40"/>
      <c r="N4" s="40"/>
      <c r="O4" s="40"/>
      <c r="P4" s="40"/>
      <c r="Q4" s="41"/>
      <c r="R4" s="41"/>
      <c r="S4" s="41"/>
      <c r="T4" s="42"/>
      <c r="U4" s="43"/>
    </row>
    <row r="5" spans="1:21" x14ac:dyDescent="0.25">
      <c r="A5" s="473" t="s">
        <v>60</v>
      </c>
      <c r="B5" s="29" t="s">
        <v>86</v>
      </c>
      <c r="C5" s="23">
        <v>27</v>
      </c>
      <c r="D5" s="91">
        <v>10</v>
      </c>
      <c r="E5" s="91"/>
      <c r="F5" s="23">
        <f>D5*C5</f>
        <v>270</v>
      </c>
      <c r="G5" s="23">
        <f>E5*C5</f>
        <v>0</v>
      </c>
      <c r="H5" s="323">
        <f>(F5+G5)</f>
        <v>270</v>
      </c>
      <c r="I5" s="323">
        <f t="shared" ref="I5:I31" si="2">15%*F5</f>
        <v>40.5</v>
      </c>
      <c r="J5" s="323">
        <f t="shared" ref="J5:J31" si="3">15%*G5</f>
        <v>0</v>
      </c>
      <c r="K5" s="324"/>
      <c r="M5" s="325"/>
      <c r="N5" s="325"/>
    </row>
    <row r="6" spans="1:21" x14ac:dyDescent="0.25">
      <c r="A6" s="474"/>
      <c r="B6" s="28" t="s">
        <v>87</v>
      </c>
      <c r="C6" s="37">
        <v>43</v>
      </c>
      <c r="D6" s="92">
        <v>5</v>
      </c>
      <c r="E6" s="92"/>
      <c r="F6" s="37">
        <f>D6*C6</f>
        <v>215</v>
      </c>
      <c r="G6" s="37">
        <f>E6*C6</f>
        <v>0</v>
      </c>
      <c r="H6" s="326">
        <f t="shared" ref="H6:H31" si="4">(F6+G6)</f>
        <v>215</v>
      </c>
      <c r="I6" s="326">
        <f t="shared" si="2"/>
        <v>32.25</v>
      </c>
      <c r="J6" s="326">
        <f t="shared" si="3"/>
        <v>0</v>
      </c>
      <c r="K6" s="324"/>
      <c r="M6" s="325"/>
      <c r="N6" s="325"/>
      <c r="Q6" s="60"/>
    </row>
    <row r="7" spans="1:21" ht="15.75" thickBot="1" x14ac:dyDescent="0.3">
      <c r="A7" s="475"/>
      <c r="B7" s="32" t="s">
        <v>88</v>
      </c>
      <c r="C7" s="44">
        <v>75</v>
      </c>
      <c r="D7" s="93"/>
      <c r="E7" s="93"/>
      <c r="F7" s="44">
        <f t="shared" ref="F7:F31" si="5">D7*C7</f>
        <v>0</v>
      </c>
      <c r="G7" s="44">
        <f t="shared" ref="G7:G31" si="6">E7*C7</f>
        <v>0</v>
      </c>
      <c r="H7" s="327">
        <f t="shared" si="4"/>
        <v>0</v>
      </c>
      <c r="I7" s="327">
        <f>15%*F7</f>
        <v>0</v>
      </c>
      <c r="J7" s="327">
        <f t="shared" si="3"/>
        <v>0</v>
      </c>
      <c r="K7" s="324"/>
      <c r="L7" s="325"/>
      <c r="M7" s="325"/>
      <c r="N7" s="325"/>
    </row>
    <row r="8" spans="1:21" ht="15.75" thickBot="1" x14ac:dyDescent="0.3">
      <c r="A8" s="61"/>
      <c r="B8" s="65"/>
      <c r="C8" s="66" t="s">
        <v>89</v>
      </c>
      <c r="D8" s="67">
        <f>SUM(D9:D11)</f>
        <v>5</v>
      </c>
      <c r="E8" s="67">
        <f t="shared" ref="E8:J8" si="7">SUM(E9:E11)</f>
        <v>0</v>
      </c>
      <c r="F8" s="68">
        <f t="shared" si="7"/>
        <v>215</v>
      </c>
      <c r="G8" s="69">
        <f t="shared" si="7"/>
        <v>0</v>
      </c>
      <c r="H8" s="70">
        <f t="shared" si="7"/>
        <v>215</v>
      </c>
      <c r="I8" s="68">
        <f t="shared" si="7"/>
        <v>32.25</v>
      </c>
      <c r="J8" s="68">
        <f t="shared" si="7"/>
        <v>0</v>
      </c>
      <c r="K8" s="328"/>
      <c r="L8" s="329"/>
      <c r="M8" s="329"/>
      <c r="N8" s="329"/>
      <c r="O8" s="45"/>
      <c r="P8" s="45"/>
      <c r="Q8" s="45"/>
      <c r="R8" s="45"/>
      <c r="S8" s="45"/>
      <c r="T8" s="45"/>
      <c r="U8" s="46"/>
    </row>
    <row r="9" spans="1:21" x14ac:dyDescent="0.25">
      <c r="A9" s="473" t="s">
        <v>61</v>
      </c>
      <c r="B9" s="29" t="s">
        <v>86</v>
      </c>
      <c r="C9" s="23">
        <v>27</v>
      </c>
      <c r="D9" s="91"/>
      <c r="E9" s="91"/>
      <c r="F9" s="24">
        <f t="shared" si="5"/>
        <v>0</v>
      </c>
      <c r="G9" s="24">
        <f t="shared" si="6"/>
        <v>0</v>
      </c>
      <c r="H9" s="323">
        <f t="shared" si="4"/>
        <v>0</v>
      </c>
      <c r="I9" s="330">
        <f t="shared" si="2"/>
        <v>0</v>
      </c>
      <c r="J9" s="330">
        <f t="shared" si="3"/>
        <v>0</v>
      </c>
      <c r="K9" s="34"/>
    </row>
    <row r="10" spans="1:21" x14ac:dyDescent="0.25">
      <c r="A10" s="474"/>
      <c r="B10" s="28" t="s">
        <v>87</v>
      </c>
      <c r="C10" s="37">
        <v>43</v>
      </c>
      <c r="D10" s="92">
        <v>5</v>
      </c>
      <c r="E10" s="92"/>
      <c r="F10" s="21">
        <f t="shared" si="5"/>
        <v>215</v>
      </c>
      <c r="G10" s="21">
        <f t="shared" si="6"/>
        <v>0</v>
      </c>
      <c r="H10" s="326">
        <f t="shared" si="4"/>
        <v>215</v>
      </c>
      <c r="I10" s="331">
        <f t="shared" si="2"/>
        <v>32.25</v>
      </c>
      <c r="J10" s="331">
        <f t="shared" si="3"/>
        <v>0</v>
      </c>
      <c r="K10" s="34"/>
    </row>
    <row r="11" spans="1:21" ht="15.75" thickBot="1" x14ac:dyDescent="0.3">
      <c r="A11" s="475"/>
      <c r="B11" s="32" t="s">
        <v>88</v>
      </c>
      <c r="C11" s="44">
        <v>75</v>
      </c>
      <c r="D11" s="93"/>
      <c r="E11" s="93"/>
      <c r="F11" s="33">
        <f t="shared" si="5"/>
        <v>0</v>
      </c>
      <c r="G11" s="33">
        <f t="shared" si="6"/>
        <v>0</v>
      </c>
      <c r="H11" s="327">
        <f t="shared" si="4"/>
        <v>0</v>
      </c>
      <c r="I11" s="332">
        <f t="shared" si="2"/>
        <v>0</v>
      </c>
      <c r="J11" s="332">
        <f t="shared" si="3"/>
        <v>0</v>
      </c>
      <c r="K11" s="34"/>
    </row>
    <row r="12" spans="1:21" s="38" customFormat="1" ht="15.75" thickBot="1" x14ac:dyDescent="0.3">
      <c r="A12" s="61"/>
      <c r="B12" s="65"/>
      <c r="C12" s="66" t="s">
        <v>90</v>
      </c>
      <c r="D12" s="67">
        <f>SUM(D13:D15)</f>
        <v>17</v>
      </c>
      <c r="E12" s="67">
        <f t="shared" ref="E12:J12" si="8">SUM(E13:E15)</f>
        <v>0</v>
      </c>
      <c r="F12" s="68">
        <f t="shared" si="8"/>
        <v>875</v>
      </c>
      <c r="G12" s="69">
        <f t="shared" si="8"/>
        <v>0</v>
      </c>
      <c r="H12" s="70">
        <f t="shared" si="8"/>
        <v>875</v>
      </c>
      <c r="I12" s="68">
        <f t="shared" si="8"/>
        <v>131.25</v>
      </c>
      <c r="J12" s="68">
        <f t="shared" si="8"/>
        <v>0</v>
      </c>
      <c r="K12" s="47"/>
      <c r="L12" s="48"/>
      <c r="M12" s="48"/>
      <c r="N12" s="48"/>
      <c r="O12" s="48"/>
      <c r="P12" s="48"/>
      <c r="Q12" s="48"/>
      <c r="R12" s="48"/>
      <c r="S12" s="48"/>
      <c r="T12" s="48"/>
      <c r="U12" s="49"/>
    </row>
    <row r="13" spans="1:21" x14ac:dyDescent="0.25">
      <c r="A13" s="473" t="s">
        <v>62</v>
      </c>
      <c r="B13" s="29" t="s">
        <v>86</v>
      </c>
      <c r="C13" s="23">
        <v>27</v>
      </c>
      <c r="D13" s="91">
        <v>5</v>
      </c>
      <c r="E13" s="91"/>
      <c r="F13" s="24">
        <f t="shared" si="5"/>
        <v>135</v>
      </c>
      <c r="G13" s="24">
        <f t="shared" si="6"/>
        <v>0</v>
      </c>
      <c r="H13" s="323">
        <f t="shared" si="4"/>
        <v>135</v>
      </c>
      <c r="I13" s="330">
        <f t="shared" si="2"/>
        <v>20.25</v>
      </c>
      <c r="J13" s="330">
        <f t="shared" si="3"/>
        <v>0</v>
      </c>
      <c r="K13" s="34"/>
    </row>
    <row r="14" spans="1:21" x14ac:dyDescent="0.25">
      <c r="A14" s="474"/>
      <c r="B14" s="28" t="s">
        <v>87</v>
      </c>
      <c r="C14" s="37">
        <v>43</v>
      </c>
      <c r="D14" s="92">
        <v>5</v>
      </c>
      <c r="E14" s="92"/>
      <c r="F14" s="21">
        <f t="shared" si="5"/>
        <v>215</v>
      </c>
      <c r="G14" s="21">
        <f t="shared" si="6"/>
        <v>0</v>
      </c>
      <c r="H14" s="326">
        <f t="shared" si="4"/>
        <v>215</v>
      </c>
      <c r="I14" s="331">
        <f t="shared" si="2"/>
        <v>32.25</v>
      </c>
      <c r="J14" s="331">
        <f t="shared" si="3"/>
        <v>0</v>
      </c>
      <c r="K14" s="34"/>
    </row>
    <row r="15" spans="1:21" ht="15.75" thickBot="1" x14ac:dyDescent="0.3">
      <c r="A15" s="475"/>
      <c r="B15" s="32" t="s">
        <v>88</v>
      </c>
      <c r="C15" s="44">
        <v>75</v>
      </c>
      <c r="D15" s="93">
        <v>7</v>
      </c>
      <c r="E15" s="93"/>
      <c r="F15" s="33">
        <f t="shared" si="5"/>
        <v>525</v>
      </c>
      <c r="G15" s="33">
        <f t="shared" si="6"/>
        <v>0</v>
      </c>
      <c r="H15" s="327">
        <f t="shared" si="4"/>
        <v>525</v>
      </c>
      <c r="I15" s="332">
        <f t="shared" si="2"/>
        <v>78.75</v>
      </c>
      <c r="J15" s="332">
        <f t="shared" si="3"/>
        <v>0</v>
      </c>
      <c r="K15" s="34"/>
    </row>
    <row r="16" spans="1:21" s="38" customFormat="1" ht="15.75" thickBot="1" x14ac:dyDescent="0.3">
      <c r="A16" s="61"/>
      <c r="B16" s="71"/>
      <c r="C16" s="68" t="s">
        <v>91</v>
      </c>
      <c r="D16" s="67">
        <f>SUM(D17:D19)</f>
        <v>18</v>
      </c>
      <c r="E16" s="67">
        <f t="shared" ref="E16:J16" si="9">SUM(E17:E19)</f>
        <v>0</v>
      </c>
      <c r="F16" s="68">
        <f t="shared" si="9"/>
        <v>870</v>
      </c>
      <c r="G16" s="68">
        <f t="shared" si="9"/>
        <v>0</v>
      </c>
      <c r="H16" s="68">
        <f t="shared" si="9"/>
        <v>870</v>
      </c>
      <c r="I16" s="68">
        <f t="shared" si="9"/>
        <v>130.5</v>
      </c>
      <c r="J16" s="68">
        <f t="shared" si="9"/>
        <v>0</v>
      </c>
      <c r="K16" s="47"/>
      <c r="L16" s="48"/>
      <c r="M16" s="48"/>
      <c r="N16" s="48"/>
      <c r="O16" s="48"/>
      <c r="P16" s="48"/>
      <c r="Q16" s="48"/>
      <c r="R16" s="48"/>
      <c r="S16" s="48"/>
      <c r="T16" s="48"/>
      <c r="U16" s="49"/>
    </row>
    <row r="17" spans="1:21" x14ac:dyDescent="0.25">
      <c r="A17" s="473" t="s">
        <v>63</v>
      </c>
      <c r="B17" s="29" t="s">
        <v>86</v>
      </c>
      <c r="C17" s="23">
        <v>27</v>
      </c>
      <c r="D17" s="91">
        <v>6</v>
      </c>
      <c r="E17" s="91"/>
      <c r="F17" s="23">
        <f t="shared" si="5"/>
        <v>162</v>
      </c>
      <c r="G17" s="23">
        <f t="shared" si="6"/>
        <v>0</v>
      </c>
      <c r="H17" s="323">
        <f t="shared" si="4"/>
        <v>162</v>
      </c>
      <c r="I17" s="323">
        <f t="shared" si="2"/>
        <v>24.3</v>
      </c>
      <c r="J17" s="323">
        <f t="shared" si="3"/>
        <v>0</v>
      </c>
      <c r="K17" s="34"/>
    </row>
    <row r="18" spans="1:21" x14ac:dyDescent="0.25">
      <c r="A18" s="474"/>
      <c r="B18" s="28" t="s">
        <v>87</v>
      </c>
      <c r="C18" s="37">
        <v>43</v>
      </c>
      <c r="D18" s="92">
        <v>6</v>
      </c>
      <c r="E18" s="92"/>
      <c r="F18" s="37">
        <f t="shared" si="5"/>
        <v>258</v>
      </c>
      <c r="G18" s="37">
        <f t="shared" si="6"/>
        <v>0</v>
      </c>
      <c r="H18" s="326">
        <f t="shared" si="4"/>
        <v>258</v>
      </c>
      <c r="I18" s="326">
        <f t="shared" si="2"/>
        <v>38.699999999999996</v>
      </c>
      <c r="J18" s="326">
        <f t="shared" si="3"/>
        <v>0</v>
      </c>
      <c r="K18" s="34"/>
    </row>
    <row r="19" spans="1:21" ht="15.75" thickBot="1" x14ac:dyDescent="0.3">
      <c r="A19" s="475"/>
      <c r="B19" s="32" t="s">
        <v>88</v>
      </c>
      <c r="C19" s="44">
        <v>75</v>
      </c>
      <c r="D19" s="93">
        <v>6</v>
      </c>
      <c r="E19" s="93"/>
      <c r="F19" s="44">
        <f t="shared" si="5"/>
        <v>450</v>
      </c>
      <c r="G19" s="44">
        <f t="shared" si="6"/>
        <v>0</v>
      </c>
      <c r="H19" s="327">
        <f t="shared" si="4"/>
        <v>450</v>
      </c>
      <c r="I19" s="327">
        <f t="shared" si="2"/>
        <v>67.5</v>
      </c>
      <c r="J19" s="327">
        <f t="shared" si="3"/>
        <v>0</v>
      </c>
      <c r="K19" s="34"/>
    </row>
    <row r="20" spans="1:21" s="38" customFormat="1" ht="15.75" thickBot="1" x14ac:dyDescent="0.3">
      <c r="A20" s="61"/>
      <c r="B20" s="71"/>
      <c r="C20" s="68" t="s">
        <v>92</v>
      </c>
      <c r="D20" s="67">
        <f>SUM(D21:D23)</f>
        <v>0</v>
      </c>
      <c r="E20" s="67">
        <f t="shared" ref="E20:J20" si="10">SUM(E21:E23)</f>
        <v>35</v>
      </c>
      <c r="F20" s="68">
        <f t="shared" si="10"/>
        <v>0</v>
      </c>
      <c r="G20" s="68">
        <f t="shared" si="10"/>
        <v>1489</v>
      </c>
      <c r="H20" s="68">
        <f t="shared" si="10"/>
        <v>1489</v>
      </c>
      <c r="I20" s="68">
        <f t="shared" si="10"/>
        <v>0</v>
      </c>
      <c r="J20" s="68">
        <f t="shared" si="10"/>
        <v>223.35</v>
      </c>
      <c r="K20" s="47"/>
      <c r="L20" s="48"/>
      <c r="M20" s="48"/>
      <c r="N20" s="48"/>
      <c r="O20" s="48"/>
      <c r="P20" s="48"/>
      <c r="Q20" s="48"/>
      <c r="R20" s="48"/>
      <c r="S20" s="48"/>
      <c r="T20" s="48"/>
      <c r="U20" s="49"/>
    </row>
    <row r="21" spans="1:21" x14ac:dyDescent="0.25">
      <c r="A21" s="473" t="s">
        <v>64</v>
      </c>
      <c r="B21" s="29" t="s">
        <v>86</v>
      </c>
      <c r="C21" s="23">
        <v>27</v>
      </c>
      <c r="D21" s="91"/>
      <c r="E21" s="91">
        <v>15</v>
      </c>
      <c r="F21" s="24">
        <f t="shared" si="5"/>
        <v>0</v>
      </c>
      <c r="G21" s="24">
        <f t="shared" si="6"/>
        <v>405</v>
      </c>
      <c r="H21" s="323">
        <f t="shared" si="4"/>
        <v>405</v>
      </c>
      <c r="I21" s="330">
        <f t="shared" si="2"/>
        <v>0</v>
      </c>
      <c r="J21" s="330">
        <f t="shared" si="3"/>
        <v>60.75</v>
      </c>
      <c r="K21" s="34"/>
    </row>
    <row r="22" spans="1:21" x14ac:dyDescent="0.25">
      <c r="A22" s="474"/>
      <c r="B22" s="28" t="s">
        <v>87</v>
      </c>
      <c r="C22" s="37">
        <v>43</v>
      </c>
      <c r="D22" s="92"/>
      <c r="E22" s="92">
        <v>13</v>
      </c>
      <c r="F22" s="21">
        <f t="shared" si="5"/>
        <v>0</v>
      </c>
      <c r="G22" s="21">
        <f t="shared" si="6"/>
        <v>559</v>
      </c>
      <c r="H22" s="326">
        <f t="shared" si="4"/>
        <v>559</v>
      </c>
      <c r="I22" s="331">
        <f t="shared" si="2"/>
        <v>0</v>
      </c>
      <c r="J22" s="331">
        <f t="shared" si="3"/>
        <v>83.85</v>
      </c>
      <c r="K22" s="34"/>
    </row>
    <row r="23" spans="1:21" ht="15.75" thickBot="1" x14ac:dyDescent="0.3">
      <c r="A23" s="475"/>
      <c r="B23" s="32" t="s">
        <v>88</v>
      </c>
      <c r="C23" s="44">
        <v>75</v>
      </c>
      <c r="D23" s="93"/>
      <c r="E23" s="93">
        <v>7</v>
      </c>
      <c r="F23" s="33">
        <f t="shared" si="5"/>
        <v>0</v>
      </c>
      <c r="G23" s="33">
        <f t="shared" si="6"/>
        <v>525</v>
      </c>
      <c r="H23" s="327">
        <f t="shared" si="4"/>
        <v>525</v>
      </c>
      <c r="I23" s="332">
        <f t="shared" si="2"/>
        <v>0</v>
      </c>
      <c r="J23" s="332">
        <f t="shared" si="3"/>
        <v>78.75</v>
      </c>
      <c r="K23" s="34"/>
    </row>
    <row r="24" spans="1:21" s="38" customFormat="1" ht="15.75" thickBot="1" x14ac:dyDescent="0.3">
      <c r="A24" s="61"/>
      <c r="B24" s="71"/>
      <c r="C24" s="68" t="s">
        <v>93</v>
      </c>
      <c r="D24" s="67">
        <f>SUM(D25:D27)</f>
        <v>0</v>
      </c>
      <c r="E24" s="67">
        <f t="shared" ref="E24:J24" si="11">SUM(E25:E27)</f>
        <v>3</v>
      </c>
      <c r="F24" s="68">
        <f t="shared" si="11"/>
        <v>0</v>
      </c>
      <c r="G24" s="68">
        <f t="shared" si="11"/>
        <v>81</v>
      </c>
      <c r="H24" s="68">
        <f t="shared" si="11"/>
        <v>81</v>
      </c>
      <c r="I24" s="68">
        <f t="shared" si="11"/>
        <v>0</v>
      </c>
      <c r="J24" s="68">
        <f t="shared" si="11"/>
        <v>12.15</v>
      </c>
      <c r="K24" s="47"/>
      <c r="L24" s="48"/>
      <c r="M24" s="48"/>
      <c r="N24" s="48"/>
      <c r="O24" s="48"/>
      <c r="P24" s="48"/>
      <c r="Q24" s="48"/>
      <c r="R24" s="48"/>
      <c r="S24" s="48"/>
      <c r="T24" s="48"/>
      <c r="U24" s="49"/>
    </row>
    <row r="25" spans="1:21" x14ac:dyDescent="0.25">
      <c r="A25" s="473" t="s">
        <v>94</v>
      </c>
      <c r="B25" s="29" t="s">
        <v>86</v>
      </c>
      <c r="C25" s="23">
        <v>27</v>
      </c>
      <c r="D25" s="91"/>
      <c r="E25" s="91">
        <v>3</v>
      </c>
      <c r="F25" s="24">
        <f t="shared" si="5"/>
        <v>0</v>
      </c>
      <c r="G25" s="24">
        <f t="shared" si="6"/>
        <v>81</v>
      </c>
      <c r="H25" s="323">
        <f t="shared" si="4"/>
        <v>81</v>
      </c>
      <c r="I25" s="330">
        <f t="shared" si="2"/>
        <v>0</v>
      </c>
      <c r="J25" s="330">
        <f t="shared" si="3"/>
        <v>12.15</v>
      </c>
      <c r="K25" s="34"/>
    </row>
    <row r="26" spans="1:21" x14ac:dyDescent="0.25">
      <c r="A26" s="474"/>
      <c r="B26" s="28" t="s">
        <v>87</v>
      </c>
      <c r="C26" s="37">
        <v>43</v>
      </c>
      <c r="D26" s="92"/>
      <c r="E26" s="92"/>
      <c r="F26" s="21">
        <f t="shared" si="5"/>
        <v>0</v>
      </c>
      <c r="G26" s="21">
        <f t="shared" si="6"/>
        <v>0</v>
      </c>
      <c r="H26" s="326">
        <f t="shared" si="4"/>
        <v>0</v>
      </c>
      <c r="I26" s="331">
        <f t="shared" si="2"/>
        <v>0</v>
      </c>
      <c r="J26" s="331">
        <f t="shared" si="3"/>
        <v>0</v>
      </c>
      <c r="K26" s="34"/>
    </row>
    <row r="27" spans="1:21" ht="15.75" thickBot="1" x14ac:dyDescent="0.3">
      <c r="A27" s="475"/>
      <c r="B27" s="32" t="s">
        <v>88</v>
      </c>
      <c r="C27" s="44">
        <v>75</v>
      </c>
      <c r="D27" s="93"/>
      <c r="E27" s="93"/>
      <c r="F27" s="33">
        <f t="shared" si="5"/>
        <v>0</v>
      </c>
      <c r="G27" s="33">
        <f t="shared" si="6"/>
        <v>0</v>
      </c>
      <c r="H27" s="327">
        <f t="shared" si="4"/>
        <v>0</v>
      </c>
      <c r="I27" s="332">
        <f t="shared" si="2"/>
        <v>0</v>
      </c>
      <c r="J27" s="332">
        <f t="shared" si="3"/>
        <v>0</v>
      </c>
      <c r="K27" s="34"/>
    </row>
    <row r="28" spans="1:21" s="38" customFormat="1" ht="15.75" thickBot="1" x14ac:dyDescent="0.3">
      <c r="A28" s="61"/>
      <c r="B28" s="71"/>
      <c r="C28" s="68" t="s">
        <v>95</v>
      </c>
      <c r="D28" s="67">
        <f>SUM(D29:D31)</f>
        <v>0</v>
      </c>
      <c r="E28" s="67">
        <f t="shared" ref="E28:J28" si="12">SUM(E29:E31)</f>
        <v>0</v>
      </c>
      <c r="F28" s="68">
        <f t="shared" si="12"/>
        <v>0</v>
      </c>
      <c r="G28" s="68">
        <f t="shared" si="12"/>
        <v>0</v>
      </c>
      <c r="H28" s="68">
        <f t="shared" si="12"/>
        <v>0</v>
      </c>
      <c r="I28" s="68">
        <f t="shared" si="12"/>
        <v>0</v>
      </c>
      <c r="J28" s="68">
        <f t="shared" si="12"/>
        <v>0</v>
      </c>
      <c r="K28" s="47"/>
      <c r="L28" s="48"/>
      <c r="M28" s="48"/>
      <c r="N28" s="48"/>
      <c r="O28" s="48"/>
      <c r="P28" s="48"/>
      <c r="Q28" s="48"/>
      <c r="R28" s="48"/>
      <c r="S28" s="48"/>
      <c r="T28" s="48"/>
      <c r="U28" s="49"/>
    </row>
    <row r="29" spans="1:21" x14ac:dyDescent="0.25">
      <c r="A29" s="473" t="s">
        <v>96</v>
      </c>
      <c r="B29" s="29" t="s">
        <v>86</v>
      </c>
      <c r="C29" s="23">
        <v>27</v>
      </c>
      <c r="D29" s="91"/>
      <c r="E29" s="91"/>
      <c r="F29" s="24">
        <f t="shared" si="5"/>
        <v>0</v>
      </c>
      <c r="G29" s="24">
        <f t="shared" si="6"/>
        <v>0</v>
      </c>
      <c r="H29" s="323">
        <f t="shared" si="4"/>
        <v>0</v>
      </c>
      <c r="I29" s="330">
        <f t="shared" si="2"/>
        <v>0</v>
      </c>
      <c r="J29" s="330">
        <f t="shared" si="3"/>
        <v>0</v>
      </c>
      <c r="K29" s="34"/>
    </row>
    <row r="30" spans="1:21" x14ac:dyDescent="0.25">
      <c r="A30" s="474"/>
      <c r="B30" s="28" t="s">
        <v>87</v>
      </c>
      <c r="C30" s="37">
        <v>43</v>
      </c>
      <c r="D30" s="92"/>
      <c r="E30" s="92"/>
      <c r="F30" s="21">
        <f t="shared" si="5"/>
        <v>0</v>
      </c>
      <c r="G30" s="21">
        <f t="shared" si="6"/>
        <v>0</v>
      </c>
      <c r="H30" s="326">
        <f t="shared" si="4"/>
        <v>0</v>
      </c>
      <c r="I30" s="331">
        <f t="shared" si="2"/>
        <v>0</v>
      </c>
      <c r="J30" s="331">
        <f t="shared" si="3"/>
        <v>0</v>
      </c>
      <c r="K30" s="34"/>
    </row>
    <row r="31" spans="1:21" ht="15.75" thickBot="1" x14ac:dyDescent="0.3">
      <c r="A31" s="475"/>
      <c r="B31" s="28" t="s">
        <v>88</v>
      </c>
      <c r="C31" s="37">
        <v>75</v>
      </c>
      <c r="D31" s="92"/>
      <c r="E31" s="92"/>
      <c r="F31" s="21">
        <f t="shared" si="5"/>
        <v>0</v>
      </c>
      <c r="G31" s="21">
        <f t="shared" si="6"/>
        <v>0</v>
      </c>
      <c r="H31" s="326">
        <f t="shared" si="4"/>
        <v>0</v>
      </c>
      <c r="I31" s="331">
        <f t="shared" si="2"/>
        <v>0</v>
      </c>
      <c r="J31" s="331">
        <f t="shared" si="3"/>
        <v>0</v>
      </c>
      <c r="K31" s="34"/>
    </row>
    <row r="32" spans="1:21" ht="15.75" thickBot="1" x14ac:dyDescent="0.3">
      <c r="C32" s="34"/>
      <c r="H32" s="34"/>
      <c r="K32" s="35"/>
    </row>
    <row r="33" spans="2:11" x14ac:dyDescent="0.25">
      <c r="B33" s="470" t="s">
        <v>97</v>
      </c>
      <c r="C33" s="88" t="s">
        <v>86</v>
      </c>
      <c r="D33" s="76">
        <f>D29+D25+D21+D17+D13+D9+D5</f>
        <v>21</v>
      </c>
      <c r="E33" s="77">
        <f>E29+E25+E21+E17+E13+E9+E5</f>
        <v>18</v>
      </c>
      <c r="F33" s="85">
        <f>SUM(D33:E33)</f>
        <v>39</v>
      </c>
      <c r="H33" s="34"/>
      <c r="K33" s="35"/>
    </row>
    <row r="34" spans="2:11" x14ac:dyDescent="0.25">
      <c r="B34" s="471"/>
      <c r="C34" s="89" t="s">
        <v>87</v>
      </c>
      <c r="D34" s="78">
        <f t="shared" ref="D34:E35" si="13">D30+D26+D22+D18+D14+D10+D6</f>
        <v>21</v>
      </c>
      <c r="E34" s="79">
        <f t="shared" si="13"/>
        <v>13</v>
      </c>
      <c r="F34" s="86">
        <f t="shared" ref="F34:F35" si="14">SUM(D34:E34)</f>
        <v>34</v>
      </c>
      <c r="H34" s="34"/>
      <c r="K34" s="35"/>
    </row>
    <row r="35" spans="2:11" ht="15.75" thickBot="1" x14ac:dyDescent="0.3">
      <c r="B35" s="472"/>
      <c r="C35" s="90" t="s">
        <v>88</v>
      </c>
      <c r="D35" s="80">
        <f t="shared" si="13"/>
        <v>13</v>
      </c>
      <c r="E35" s="81">
        <f>E31+E27+E23+E19+E15+E11+E7</f>
        <v>7</v>
      </c>
      <c r="F35" s="86">
        <f t="shared" si="14"/>
        <v>20</v>
      </c>
      <c r="H35" s="34"/>
      <c r="K35" s="35"/>
    </row>
    <row r="36" spans="2:11" ht="15.75" thickBot="1" x14ac:dyDescent="0.3">
      <c r="B36" s="82"/>
      <c r="C36" s="39" t="s">
        <v>65</v>
      </c>
      <c r="D36" s="83">
        <f>SUM(D33:D35)</f>
        <v>55</v>
      </c>
      <c r="E36" s="84">
        <f>SUM(E33:E35)</f>
        <v>38</v>
      </c>
      <c r="F36" s="87">
        <f>SUM(F33:F35)</f>
        <v>93</v>
      </c>
      <c r="H36" s="34"/>
      <c r="K36" s="35"/>
    </row>
    <row r="37" spans="2:11" x14ac:dyDescent="0.25">
      <c r="C37" s="34"/>
      <c r="H37" s="34"/>
      <c r="K37" s="35"/>
    </row>
    <row r="38" spans="2:11" x14ac:dyDescent="0.25">
      <c r="C38" s="34"/>
      <c r="H38" s="34"/>
      <c r="K38" s="35"/>
    </row>
    <row r="39" spans="2:11" x14ac:dyDescent="0.25">
      <c r="C39" s="34"/>
      <c r="H39" s="34"/>
      <c r="K39" s="35"/>
    </row>
    <row r="40" spans="2:11" x14ac:dyDescent="0.25">
      <c r="C40" s="34"/>
      <c r="H40" s="34"/>
      <c r="K40" s="35"/>
    </row>
    <row r="41" spans="2:11" x14ac:dyDescent="0.25">
      <c r="C41" s="34"/>
      <c r="H41" s="34"/>
      <c r="K41" s="35"/>
    </row>
    <row r="42" spans="2:11" x14ac:dyDescent="0.25">
      <c r="C42" s="34"/>
      <c r="H42" s="34"/>
      <c r="K42" s="35"/>
    </row>
    <row r="43" spans="2:11" x14ac:dyDescent="0.25">
      <c r="C43" s="34"/>
      <c r="H43" s="34"/>
      <c r="K43" s="35"/>
    </row>
    <row r="44" spans="2:11" x14ac:dyDescent="0.25">
      <c r="C44" s="34"/>
      <c r="H44" s="34"/>
      <c r="K44" s="35"/>
    </row>
    <row r="45" spans="2:11" x14ac:dyDescent="0.25">
      <c r="C45" s="34"/>
      <c r="H45" s="34"/>
      <c r="K45" s="35"/>
    </row>
    <row r="46" spans="2:11" x14ac:dyDescent="0.25">
      <c r="C46" s="34"/>
      <c r="H46" s="34"/>
      <c r="K46" s="35"/>
    </row>
    <row r="47" spans="2:11" x14ac:dyDescent="0.25">
      <c r="C47" s="34"/>
      <c r="H47" s="34"/>
      <c r="K47" s="35"/>
    </row>
    <row r="48" spans="2:11" x14ac:dyDescent="0.25">
      <c r="C48" s="34"/>
      <c r="H48" s="34"/>
      <c r="K48" s="35"/>
    </row>
    <row r="49" spans="3:11" x14ac:dyDescent="0.25">
      <c r="C49" s="34"/>
      <c r="H49" s="34"/>
      <c r="K49" s="35"/>
    </row>
    <row r="50" spans="3:11" x14ac:dyDescent="0.25">
      <c r="C50" s="34"/>
      <c r="H50" s="34"/>
      <c r="K50" s="35"/>
    </row>
    <row r="51" spans="3:11" x14ac:dyDescent="0.25">
      <c r="C51" s="34"/>
      <c r="H51" s="34"/>
      <c r="K51" s="35"/>
    </row>
    <row r="52" spans="3:11" x14ac:dyDescent="0.25">
      <c r="C52" s="34"/>
      <c r="H52" s="34"/>
      <c r="K52" s="35"/>
    </row>
    <row r="53" spans="3:11" x14ac:dyDescent="0.25">
      <c r="C53" s="34"/>
      <c r="H53" s="34"/>
      <c r="K53" s="35"/>
    </row>
    <row r="54" spans="3:11" ht="15.75" thickBot="1" x14ac:dyDescent="0.3">
      <c r="C54" s="34"/>
      <c r="H54" s="34"/>
      <c r="K54" s="36"/>
    </row>
    <row r="55" spans="3:11" ht="15.75" thickTop="1" x14ac:dyDescent="0.25">
      <c r="C55" s="34"/>
      <c r="H55" s="34"/>
    </row>
    <row r="56" spans="3:11" x14ac:dyDescent="0.25">
      <c r="C56" s="34"/>
      <c r="H56" s="34"/>
    </row>
    <row r="57" spans="3:11" x14ac:dyDescent="0.25">
      <c r="C57" s="34"/>
      <c r="H57" s="34"/>
    </row>
    <row r="58" spans="3:11" x14ac:dyDescent="0.25">
      <c r="H58" s="34"/>
    </row>
    <row r="59" spans="3:11" x14ac:dyDescent="0.25">
      <c r="H59" s="34"/>
    </row>
    <row r="60" spans="3:11" x14ac:dyDescent="0.25">
      <c r="H60" s="34"/>
    </row>
    <row r="61" spans="3:11" x14ac:dyDescent="0.25">
      <c r="H61" s="34"/>
    </row>
  </sheetData>
  <mergeCells count="18">
    <mergeCell ref="A9:A11"/>
    <mergeCell ref="F1:H1"/>
    <mergeCell ref="I1:J1"/>
    <mergeCell ref="K1:L1"/>
    <mergeCell ref="M1:N1"/>
    <mergeCell ref="B3:C3"/>
    <mergeCell ref="Q1:S1"/>
    <mergeCell ref="T1:T2"/>
    <mergeCell ref="U1:U2"/>
    <mergeCell ref="A5:A7"/>
    <mergeCell ref="A1:E1"/>
    <mergeCell ref="O1:P1"/>
    <mergeCell ref="B33:B35"/>
    <mergeCell ref="A13:A15"/>
    <mergeCell ref="A17:A19"/>
    <mergeCell ref="A21:A23"/>
    <mergeCell ref="A25:A27"/>
    <mergeCell ref="A29:A31"/>
  </mergeCells>
  <pageMargins left="0.7" right="0.7" top="0.75" bottom="0.75" header="0.3" footer="0.3"/>
  <ignoredErrors>
    <ignoredError sqref="J8 F8:I8 F12 G12:J12 F16:J16 F20:J20 F24:J24 F28:J2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37470-5741-4A27-A193-1055F23AEF5D}">
  <sheetPr codeName="Foglio5"/>
  <dimension ref="A5:S4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3" sqref="A3"/>
      <selection pane="bottomRight" activeCell="A30" sqref="A30:XFD30"/>
    </sheetView>
  </sheetViews>
  <sheetFormatPr defaultColWidth="14.28515625" defaultRowHeight="15" x14ac:dyDescent="0.25"/>
  <cols>
    <col min="1" max="1" width="17" style="15" customWidth="1"/>
    <col min="2" max="3" width="14.28515625" style="15"/>
    <col min="4" max="4" width="10.7109375" style="15" customWidth="1"/>
    <col min="5" max="5" width="12.42578125" style="15" customWidth="1"/>
    <col min="6" max="9" width="14.28515625" style="15"/>
    <col min="10" max="10" width="14.28515625" style="15" customWidth="1"/>
    <col min="11" max="11" width="20.42578125" style="15" bestFit="1" customWidth="1"/>
    <col min="12" max="12" width="20.42578125" style="15" customWidth="1"/>
    <col min="13" max="19" width="14.28515625" style="15"/>
    <col min="20" max="20" width="21.42578125" style="15" customWidth="1"/>
    <col min="21" max="16384" width="14.28515625" style="15"/>
  </cols>
  <sheetData>
    <row r="5" spans="1:19" s="27" customFormat="1" ht="41.45" customHeight="1" thickTop="1" thickBot="1" x14ac:dyDescent="0.3">
      <c r="A5" s="491" t="s">
        <v>98</v>
      </c>
      <c r="B5" s="491"/>
      <c r="C5" s="491"/>
      <c r="D5" s="491"/>
      <c r="E5" s="492"/>
      <c r="F5" s="487" t="s">
        <v>99</v>
      </c>
      <c r="G5" s="487"/>
      <c r="H5" s="487"/>
      <c r="I5" s="487" t="s">
        <v>100</v>
      </c>
      <c r="J5" s="487"/>
      <c r="K5" s="493" t="s">
        <v>71</v>
      </c>
      <c r="L5" s="493"/>
      <c r="M5" s="493" t="s">
        <v>72</v>
      </c>
      <c r="N5" s="493"/>
      <c r="O5" s="493" t="s">
        <v>73</v>
      </c>
      <c r="P5" s="493"/>
      <c r="Q5" s="487" t="s">
        <v>101</v>
      </c>
      <c r="R5" s="487"/>
      <c r="S5" s="487"/>
    </row>
    <row r="6" spans="1:19" s="22" customFormat="1" ht="61.5" thickTop="1" thickBot="1" x14ac:dyDescent="0.3">
      <c r="A6" s="107" t="s">
        <v>102</v>
      </c>
      <c r="B6" s="494" t="s">
        <v>103</v>
      </c>
      <c r="C6" s="494"/>
      <c r="D6" s="173" t="s">
        <v>77</v>
      </c>
      <c r="E6" s="174" t="s">
        <v>78</v>
      </c>
      <c r="F6" s="175" t="s">
        <v>79</v>
      </c>
      <c r="G6" s="169" t="s">
        <v>80</v>
      </c>
      <c r="H6" s="172" t="s">
        <v>81</v>
      </c>
      <c r="I6" s="175" t="s">
        <v>79</v>
      </c>
      <c r="J6" s="176" t="s">
        <v>80</v>
      </c>
      <c r="K6" s="209" t="s">
        <v>82</v>
      </c>
      <c r="L6" s="213" t="s">
        <v>83</v>
      </c>
      <c r="M6" s="209" t="s">
        <v>82</v>
      </c>
      <c r="N6" s="171" t="s">
        <v>83</v>
      </c>
      <c r="O6" s="175" t="s">
        <v>82</v>
      </c>
      <c r="P6" s="171" t="s">
        <v>83</v>
      </c>
      <c r="Q6" s="175" t="s">
        <v>82</v>
      </c>
      <c r="R6" s="170" t="s">
        <v>83</v>
      </c>
      <c r="S6" s="176" t="s">
        <v>81</v>
      </c>
    </row>
    <row r="7" spans="1:19" ht="15.75" thickTop="1" x14ac:dyDescent="0.25">
      <c r="A7" s="488" t="s">
        <v>60</v>
      </c>
      <c r="B7" s="127" t="s">
        <v>86</v>
      </c>
      <c r="C7" s="392">
        <v>27</v>
      </c>
      <c r="D7" s="216">
        <v>10</v>
      </c>
      <c r="E7" s="217"/>
      <c r="F7" s="393">
        <f>D7*C7*1720/12</f>
        <v>38700</v>
      </c>
      <c r="G7" s="394">
        <f>E7*C7*1720/12</f>
        <v>0</v>
      </c>
      <c r="H7" s="395">
        <f>F7+G7</f>
        <v>38700</v>
      </c>
      <c r="I7" s="393">
        <f>15%*F7</f>
        <v>5805</v>
      </c>
      <c r="J7" s="396">
        <f>15%*G7</f>
        <v>0</v>
      </c>
      <c r="K7" s="397"/>
      <c r="L7" s="398"/>
      <c r="M7" s="397"/>
      <c r="N7" s="398"/>
      <c r="O7" s="399"/>
      <c r="P7" s="400"/>
      <c r="Q7" s="399"/>
      <c r="R7" s="399"/>
      <c r="S7" s="400"/>
    </row>
    <row r="8" spans="1:19" x14ac:dyDescent="0.25">
      <c r="A8" s="489"/>
      <c r="B8" s="128" t="s">
        <v>87</v>
      </c>
      <c r="C8" s="390">
        <v>43</v>
      </c>
      <c r="D8" s="218">
        <v>5</v>
      </c>
      <c r="E8" s="219"/>
      <c r="F8" s="401">
        <f t="shared" ref="F8:F9" si="0">D8*C8*1720/12</f>
        <v>30816.666666666668</v>
      </c>
      <c r="G8" s="402">
        <f t="shared" ref="G8:G9" si="1">E8*C8*1720/12</f>
        <v>0</v>
      </c>
      <c r="H8" s="395">
        <f t="shared" ref="H8:H9" si="2">F8+G8</f>
        <v>30816.666666666668</v>
      </c>
      <c r="I8" s="393">
        <f>15%*F8</f>
        <v>4622.5</v>
      </c>
      <c r="J8" s="396">
        <f t="shared" ref="J8" si="3">15%*G8</f>
        <v>0</v>
      </c>
      <c r="K8" s="397"/>
      <c r="L8" s="398"/>
      <c r="M8" s="397"/>
      <c r="N8" s="398"/>
      <c r="O8" s="399"/>
      <c r="P8" s="400"/>
      <c r="Q8" s="399"/>
      <c r="R8" s="399"/>
      <c r="S8" s="400"/>
    </row>
    <row r="9" spans="1:19" x14ac:dyDescent="0.25">
      <c r="A9" s="490"/>
      <c r="B9" s="129" t="s">
        <v>88</v>
      </c>
      <c r="C9" s="391">
        <v>75</v>
      </c>
      <c r="D9" s="220"/>
      <c r="E9" s="221"/>
      <c r="F9" s="393">
        <f t="shared" si="0"/>
        <v>0</v>
      </c>
      <c r="G9" s="403">
        <f t="shared" si="1"/>
        <v>0</v>
      </c>
      <c r="H9" s="395">
        <f t="shared" si="2"/>
        <v>0</v>
      </c>
      <c r="I9" s="393">
        <f t="shared" ref="I9" si="4">15%*F9</f>
        <v>0</v>
      </c>
      <c r="J9" s="396">
        <f>15%*G9</f>
        <v>0</v>
      </c>
      <c r="K9" s="397"/>
      <c r="L9" s="398"/>
      <c r="M9" s="397"/>
      <c r="N9" s="398"/>
      <c r="O9" s="399"/>
      <c r="P9" s="400"/>
      <c r="Q9" s="404"/>
      <c r="R9" s="405"/>
      <c r="S9" s="400"/>
    </row>
    <row r="10" spans="1:19" x14ac:dyDescent="0.25">
      <c r="A10" s="177"/>
      <c r="B10" s="178"/>
      <c r="C10" s="183" t="s">
        <v>85</v>
      </c>
      <c r="D10" s="181">
        <f>SUM(D7:D9)</f>
        <v>15</v>
      </c>
      <c r="E10" s="182">
        <f t="shared" ref="E10:G10" si="5">SUM(E7:E9)</f>
        <v>0</v>
      </c>
      <c r="F10" s="406">
        <f>SUM(F7:F9)</f>
        <v>69516.666666666672</v>
      </c>
      <c r="G10" s="407">
        <f t="shared" si="5"/>
        <v>0</v>
      </c>
      <c r="H10" s="408">
        <f>SUM(H7:H9)</f>
        <v>69516.666666666672</v>
      </c>
      <c r="I10" s="406">
        <f>SUM(I7:I9)</f>
        <v>10427.5</v>
      </c>
      <c r="J10" s="408">
        <f>SUM(J7:J9)</f>
        <v>0</v>
      </c>
      <c r="K10" s="397"/>
      <c r="L10" s="398"/>
      <c r="M10" s="409"/>
      <c r="N10" s="410"/>
      <c r="O10" s="411"/>
      <c r="P10" s="412"/>
      <c r="Q10" s="413">
        <f>F10+I10+M10+O10</f>
        <v>79944.166666666672</v>
      </c>
      <c r="R10" s="414">
        <f>G10+J10+N10+P10</f>
        <v>0</v>
      </c>
      <c r="S10" s="415">
        <f>SUM(Q10:R10)</f>
        <v>79944.166666666672</v>
      </c>
    </row>
    <row r="11" spans="1:19" x14ac:dyDescent="0.25">
      <c r="A11" s="488" t="s">
        <v>61</v>
      </c>
      <c r="B11" s="130" t="s">
        <v>86</v>
      </c>
      <c r="C11" s="389">
        <v>27</v>
      </c>
      <c r="D11" s="216"/>
      <c r="E11" s="222"/>
      <c r="F11" s="416">
        <f>D11*C11*1720/12</f>
        <v>0</v>
      </c>
      <c r="G11" s="417">
        <f>E11*C11*1720/12</f>
        <v>0</v>
      </c>
      <c r="H11" s="418">
        <f>F11+G11</f>
        <v>0</v>
      </c>
      <c r="I11" s="416">
        <f>15%*F11</f>
        <v>0</v>
      </c>
      <c r="J11" s="396">
        <f t="shared" ref="J11:J25" si="6">15%*G11</f>
        <v>0</v>
      </c>
      <c r="K11" s="399"/>
      <c r="L11" s="400"/>
      <c r="M11" s="399"/>
      <c r="N11" s="400"/>
      <c r="O11" s="399"/>
      <c r="P11" s="400"/>
      <c r="Q11" s="419"/>
      <c r="R11" s="420"/>
      <c r="S11" s="421"/>
    </row>
    <row r="12" spans="1:19" x14ac:dyDescent="0.25">
      <c r="A12" s="489"/>
      <c r="B12" s="128" t="s">
        <v>87</v>
      </c>
      <c r="C12" s="390">
        <v>43</v>
      </c>
      <c r="D12" s="218">
        <v>5</v>
      </c>
      <c r="E12" s="219"/>
      <c r="F12" s="416">
        <f>D12*C12*1720/12</f>
        <v>30816.666666666668</v>
      </c>
      <c r="G12" s="417">
        <f t="shared" ref="G12:G13" si="7">E12*C12*1720/12</f>
        <v>0</v>
      </c>
      <c r="H12" s="418">
        <f t="shared" ref="H12:H13" si="8">F12+G12</f>
        <v>30816.666666666668</v>
      </c>
      <c r="I12" s="416">
        <f t="shared" ref="I12:I25" si="9">15%*F12</f>
        <v>4622.5</v>
      </c>
      <c r="J12" s="396">
        <f t="shared" si="6"/>
        <v>0</v>
      </c>
      <c r="K12" s="399"/>
      <c r="L12" s="400"/>
      <c r="M12" s="399"/>
      <c r="N12" s="400"/>
      <c r="O12" s="399"/>
      <c r="P12" s="400"/>
      <c r="Q12" s="420"/>
      <c r="R12" s="420"/>
      <c r="S12" s="421"/>
    </row>
    <row r="13" spans="1:19" x14ac:dyDescent="0.25">
      <c r="A13" s="490"/>
      <c r="B13" s="129" t="s">
        <v>88</v>
      </c>
      <c r="C13" s="391">
        <v>75</v>
      </c>
      <c r="D13" s="220"/>
      <c r="E13" s="221"/>
      <c r="F13" s="416">
        <f t="shared" ref="F13" si="10">D13*C13*1720/12</f>
        <v>0</v>
      </c>
      <c r="G13" s="417">
        <f t="shared" si="7"/>
        <v>0</v>
      </c>
      <c r="H13" s="418">
        <f t="shared" si="8"/>
        <v>0</v>
      </c>
      <c r="I13" s="416">
        <f t="shared" si="9"/>
        <v>0</v>
      </c>
      <c r="J13" s="396">
        <f t="shared" si="6"/>
        <v>0</v>
      </c>
      <c r="K13" s="399"/>
      <c r="L13" s="400"/>
      <c r="M13" s="399"/>
      <c r="N13" s="400"/>
      <c r="O13" s="399"/>
      <c r="P13" s="400"/>
      <c r="Q13" s="420"/>
      <c r="R13" s="420"/>
      <c r="S13" s="421"/>
    </row>
    <row r="14" spans="1:19" s="38" customFormat="1" x14ac:dyDescent="0.25">
      <c r="A14" s="177"/>
      <c r="B14" s="178"/>
      <c r="C14" s="183" t="s">
        <v>89</v>
      </c>
      <c r="D14" s="181">
        <f>SUM(D11:D13)</f>
        <v>5</v>
      </c>
      <c r="E14" s="182">
        <f t="shared" ref="E14" si="11">SUM(E11:E13)</f>
        <v>0</v>
      </c>
      <c r="F14" s="406">
        <f>SUM(F11:F13)</f>
        <v>30816.666666666668</v>
      </c>
      <c r="G14" s="407">
        <f>SUM(G11:G13)</f>
        <v>0</v>
      </c>
      <c r="H14" s="408">
        <f>SUM(H11:H13)</f>
        <v>30816.666666666668</v>
      </c>
      <c r="I14" s="406">
        <f t="shared" ref="I14:J14" si="12">SUM(I11:I13)</f>
        <v>4622.5</v>
      </c>
      <c r="J14" s="408">
        <f t="shared" si="12"/>
        <v>0</v>
      </c>
      <c r="K14" s="420"/>
      <c r="L14" s="421"/>
      <c r="M14" s="422"/>
      <c r="N14" s="423"/>
      <c r="O14" s="422"/>
      <c r="P14" s="424"/>
      <c r="Q14" s="425">
        <f>F14+I14+M14+O14</f>
        <v>35439.166666666672</v>
      </c>
      <c r="R14" s="426">
        <f>G14+J14+N14+P14</f>
        <v>0</v>
      </c>
      <c r="S14" s="415">
        <f>SUM(Q14:R14)</f>
        <v>35439.166666666672</v>
      </c>
    </row>
    <row r="15" spans="1:19" x14ac:dyDescent="0.25">
      <c r="A15" s="488" t="s">
        <v>62</v>
      </c>
      <c r="B15" s="130" t="s">
        <v>86</v>
      </c>
      <c r="C15" s="389">
        <v>27</v>
      </c>
      <c r="D15" s="216">
        <v>5</v>
      </c>
      <c r="E15" s="222"/>
      <c r="F15" s="416">
        <f>D15*C15*1720/12</f>
        <v>19350</v>
      </c>
      <c r="G15" s="417">
        <f>E15*C15*1720/12</f>
        <v>0</v>
      </c>
      <c r="H15" s="418">
        <f>F15+G15</f>
        <v>19350</v>
      </c>
      <c r="I15" s="416">
        <f t="shared" si="9"/>
        <v>2902.5</v>
      </c>
      <c r="J15" s="396">
        <f t="shared" si="6"/>
        <v>0</v>
      </c>
      <c r="K15" s="399"/>
      <c r="L15" s="400"/>
      <c r="M15" s="399"/>
      <c r="N15" s="400"/>
      <c r="O15" s="399"/>
      <c r="P15" s="400"/>
      <c r="Q15" s="420"/>
      <c r="R15" s="420"/>
      <c r="S15" s="421"/>
    </row>
    <row r="16" spans="1:19" x14ac:dyDescent="0.25">
      <c r="A16" s="489"/>
      <c r="B16" s="128" t="s">
        <v>87</v>
      </c>
      <c r="C16" s="390">
        <v>43</v>
      </c>
      <c r="D16" s="218">
        <v>5</v>
      </c>
      <c r="E16" s="219"/>
      <c r="F16" s="416">
        <f>D16*C16*1720/12</f>
        <v>30816.666666666668</v>
      </c>
      <c r="G16" s="417">
        <f t="shared" ref="G16:G17" si="13">E16*C16*1720/12</f>
        <v>0</v>
      </c>
      <c r="H16" s="418">
        <f t="shared" ref="H16:H17" si="14">F16+G16</f>
        <v>30816.666666666668</v>
      </c>
      <c r="I16" s="416">
        <f t="shared" si="9"/>
        <v>4622.5</v>
      </c>
      <c r="J16" s="396">
        <f t="shared" si="6"/>
        <v>0</v>
      </c>
      <c r="K16" s="399"/>
      <c r="L16" s="400"/>
      <c r="M16" s="399"/>
      <c r="N16" s="400"/>
      <c r="O16" s="399"/>
      <c r="P16" s="400"/>
      <c r="Q16" s="420"/>
      <c r="R16" s="420"/>
      <c r="S16" s="421"/>
    </row>
    <row r="17" spans="1:19" x14ac:dyDescent="0.25">
      <c r="A17" s="490"/>
      <c r="B17" s="129" t="s">
        <v>88</v>
      </c>
      <c r="C17" s="391">
        <v>75</v>
      </c>
      <c r="D17" s="220">
        <v>7</v>
      </c>
      <c r="E17" s="221"/>
      <c r="F17" s="416">
        <f t="shared" ref="F17" si="15">D17*C17*1720/12</f>
        <v>75250</v>
      </c>
      <c r="G17" s="417">
        <f t="shared" si="13"/>
        <v>0</v>
      </c>
      <c r="H17" s="418">
        <f t="shared" si="14"/>
        <v>75250</v>
      </c>
      <c r="I17" s="416">
        <f t="shared" si="9"/>
        <v>11287.5</v>
      </c>
      <c r="J17" s="396">
        <f t="shared" si="6"/>
        <v>0</v>
      </c>
      <c r="K17" s="399"/>
      <c r="L17" s="400"/>
      <c r="M17" s="399"/>
      <c r="N17" s="400"/>
      <c r="O17" s="399"/>
      <c r="P17" s="400"/>
      <c r="Q17" s="420"/>
      <c r="R17" s="420"/>
      <c r="S17" s="421"/>
    </row>
    <row r="18" spans="1:19" s="38" customFormat="1" ht="15.75" thickBot="1" x14ac:dyDescent="0.3">
      <c r="A18" s="177"/>
      <c r="B18" s="179"/>
      <c r="C18" s="180" t="s">
        <v>90</v>
      </c>
      <c r="D18" s="181">
        <f>SUM(D15:D17)</f>
        <v>17</v>
      </c>
      <c r="E18" s="182">
        <f t="shared" ref="E18:F18" si="16">SUM(E15:E17)</f>
        <v>0</v>
      </c>
      <c r="F18" s="406">
        <f t="shared" si="16"/>
        <v>125416.66666666667</v>
      </c>
      <c r="G18" s="407">
        <f>SUM(G15:G17)</f>
        <v>0</v>
      </c>
      <c r="H18" s="408">
        <f>SUM(H15:H17)</f>
        <v>125416.66666666667</v>
      </c>
      <c r="I18" s="406">
        <f t="shared" ref="I18" si="17">SUM(I15:I17)</f>
        <v>18812.5</v>
      </c>
      <c r="J18" s="408">
        <f t="shared" ref="J18" si="18">SUM(J15:J17)</f>
        <v>0</v>
      </c>
      <c r="K18" s="420"/>
      <c r="L18" s="421"/>
      <c r="M18" s="422"/>
      <c r="N18" s="423"/>
      <c r="O18" s="422"/>
      <c r="P18" s="423"/>
      <c r="Q18" s="427">
        <f>F18+I18+M18+O18</f>
        <v>144229.16666666669</v>
      </c>
      <c r="R18" s="427">
        <f>G18+J18+N18+P18</f>
        <v>0</v>
      </c>
      <c r="S18" s="428">
        <f>SUM(Q18:R18)</f>
        <v>144229.16666666669</v>
      </c>
    </row>
    <row r="19" spans="1:19" x14ac:dyDescent="0.25">
      <c r="A19" s="488" t="s">
        <v>63</v>
      </c>
      <c r="B19" s="130" t="s">
        <v>86</v>
      </c>
      <c r="C19" s="389">
        <v>27</v>
      </c>
      <c r="D19" s="216">
        <v>6</v>
      </c>
      <c r="E19" s="222"/>
      <c r="F19" s="393">
        <f>D19*C19*1720/12</f>
        <v>23220</v>
      </c>
      <c r="G19" s="417">
        <f>E19*C19*1720/12</f>
        <v>0</v>
      </c>
      <c r="H19" s="396">
        <f>F19+G19</f>
        <v>23220</v>
      </c>
      <c r="I19" s="416">
        <f t="shared" si="9"/>
        <v>3483</v>
      </c>
      <c r="J19" s="429">
        <f t="shared" si="6"/>
        <v>0</v>
      </c>
      <c r="K19" s="399"/>
      <c r="L19" s="400"/>
      <c r="M19" s="399"/>
      <c r="N19" s="400"/>
      <c r="O19" s="399"/>
      <c r="P19" s="400"/>
      <c r="Q19" s="420"/>
      <c r="R19" s="420"/>
      <c r="S19" s="421"/>
    </row>
    <row r="20" spans="1:19" x14ac:dyDescent="0.25">
      <c r="A20" s="489"/>
      <c r="B20" s="128" t="s">
        <v>87</v>
      </c>
      <c r="C20" s="390">
        <v>43</v>
      </c>
      <c r="D20" s="218">
        <v>6</v>
      </c>
      <c r="E20" s="219"/>
      <c r="F20" s="393">
        <f t="shared" ref="F20:F25" si="19">D20*C20*1720/12</f>
        <v>36980</v>
      </c>
      <c r="G20" s="417">
        <f t="shared" ref="G20:G21" si="20">E20*C20*1720/12</f>
        <v>0</v>
      </c>
      <c r="H20" s="396">
        <f t="shared" ref="H20:H21" si="21">F20+G20</f>
        <v>36980</v>
      </c>
      <c r="I20" s="416">
        <f t="shared" si="9"/>
        <v>5547</v>
      </c>
      <c r="J20" s="396">
        <f t="shared" si="6"/>
        <v>0</v>
      </c>
      <c r="K20" s="399"/>
      <c r="L20" s="400"/>
      <c r="M20" s="399"/>
      <c r="N20" s="400"/>
      <c r="O20" s="399"/>
      <c r="P20" s="400"/>
      <c r="Q20" s="420"/>
      <c r="R20" s="420"/>
      <c r="S20" s="421"/>
    </row>
    <row r="21" spans="1:19" ht="15.75" thickBot="1" x14ac:dyDescent="0.3">
      <c r="A21" s="490"/>
      <c r="B21" s="129" t="s">
        <v>88</v>
      </c>
      <c r="C21" s="391">
        <v>75</v>
      </c>
      <c r="D21" s="220">
        <v>6</v>
      </c>
      <c r="E21" s="221"/>
      <c r="F21" s="393">
        <f t="shared" si="19"/>
        <v>64500</v>
      </c>
      <c r="G21" s="417">
        <f t="shared" si="20"/>
        <v>0</v>
      </c>
      <c r="H21" s="396">
        <f t="shared" si="21"/>
        <v>64500</v>
      </c>
      <c r="I21" s="416">
        <f t="shared" si="9"/>
        <v>9675</v>
      </c>
      <c r="J21" s="396">
        <f t="shared" si="6"/>
        <v>0</v>
      </c>
      <c r="K21" s="399"/>
      <c r="L21" s="400"/>
      <c r="M21" s="399"/>
      <c r="N21" s="400"/>
      <c r="O21" s="399"/>
      <c r="P21" s="400"/>
      <c r="Q21" s="420"/>
      <c r="R21" s="420"/>
      <c r="S21" s="421"/>
    </row>
    <row r="22" spans="1:19" s="38" customFormat="1" ht="15.75" thickBot="1" x14ac:dyDescent="0.3">
      <c r="A22" s="177"/>
      <c r="B22" s="179"/>
      <c r="C22" s="180" t="s">
        <v>91</v>
      </c>
      <c r="D22" s="181">
        <f>SUM(D19:D21)</f>
        <v>18</v>
      </c>
      <c r="E22" s="182">
        <f t="shared" ref="E22:G22" si="22">SUM(E19:E21)</f>
        <v>0</v>
      </c>
      <c r="F22" s="406">
        <f t="shared" si="22"/>
        <v>124700</v>
      </c>
      <c r="G22" s="407">
        <f t="shared" si="22"/>
        <v>0</v>
      </c>
      <c r="H22" s="408">
        <f>SUM(H19:H21)</f>
        <v>124700</v>
      </c>
      <c r="I22" s="406">
        <f>SUM(I19:I21)</f>
        <v>18705</v>
      </c>
      <c r="J22" s="408">
        <f>SUM(J19:J21)</f>
        <v>0</v>
      </c>
      <c r="K22" s="420"/>
      <c r="L22" s="421"/>
      <c r="M22" s="422"/>
      <c r="N22" s="423"/>
      <c r="O22" s="422"/>
      <c r="P22" s="424"/>
      <c r="Q22" s="425">
        <f>F22+I22+M22+O22</f>
        <v>143405</v>
      </c>
      <c r="R22" s="426">
        <f>G22+J22+N22+P22</f>
        <v>0</v>
      </c>
      <c r="S22" s="415">
        <f>SUM(Q22:R22)</f>
        <v>143405</v>
      </c>
    </row>
    <row r="23" spans="1:19" x14ac:dyDescent="0.25">
      <c r="A23" s="488" t="s">
        <v>64</v>
      </c>
      <c r="B23" s="130" t="s">
        <v>86</v>
      </c>
      <c r="C23" s="389">
        <v>27</v>
      </c>
      <c r="D23" s="216"/>
      <c r="E23" s="222">
        <v>15</v>
      </c>
      <c r="F23" s="393">
        <f t="shared" si="19"/>
        <v>0</v>
      </c>
      <c r="G23" s="417">
        <f>E23*C23*1720/12</f>
        <v>58050</v>
      </c>
      <c r="H23" s="430">
        <f>(F23+G23)</f>
        <v>58050</v>
      </c>
      <c r="I23" s="416">
        <f t="shared" si="9"/>
        <v>0</v>
      </c>
      <c r="J23" s="396">
        <f t="shared" si="6"/>
        <v>8707.5</v>
      </c>
      <c r="K23" s="399"/>
      <c r="L23" s="400"/>
      <c r="M23" s="399"/>
      <c r="N23" s="400"/>
      <c r="O23" s="399"/>
      <c r="P23" s="400"/>
      <c r="Q23" s="420"/>
      <c r="R23" s="420"/>
      <c r="S23" s="421"/>
    </row>
    <row r="24" spans="1:19" x14ac:dyDescent="0.25">
      <c r="A24" s="489"/>
      <c r="B24" s="128" t="s">
        <v>87</v>
      </c>
      <c r="C24" s="390">
        <v>43</v>
      </c>
      <c r="D24" s="218"/>
      <c r="E24" s="219">
        <v>13</v>
      </c>
      <c r="F24" s="393">
        <f t="shared" si="19"/>
        <v>0</v>
      </c>
      <c r="G24" s="417">
        <f t="shared" ref="G24:G25" si="23">E24*C24*1720/12</f>
        <v>80123.333333333328</v>
      </c>
      <c r="H24" s="431">
        <f t="shared" ref="H24:H25" si="24">(F24+G24)</f>
        <v>80123.333333333328</v>
      </c>
      <c r="I24" s="416">
        <f t="shared" si="9"/>
        <v>0</v>
      </c>
      <c r="J24" s="396">
        <f t="shared" si="6"/>
        <v>12018.499999999998</v>
      </c>
      <c r="K24" s="399"/>
      <c r="L24" s="400"/>
      <c r="M24" s="399"/>
      <c r="N24" s="400"/>
      <c r="O24" s="399"/>
      <c r="P24" s="400"/>
      <c r="Q24" s="420"/>
      <c r="R24" s="420"/>
      <c r="S24" s="421"/>
    </row>
    <row r="25" spans="1:19" ht="15.75" thickBot="1" x14ac:dyDescent="0.3">
      <c r="A25" s="490"/>
      <c r="B25" s="129" t="s">
        <v>88</v>
      </c>
      <c r="C25" s="391">
        <v>75</v>
      </c>
      <c r="D25" s="220"/>
      <c r="E25" s="221">
        <v>7</v>
      </c>
      <c r="F25" s="393">
        <f t="shared" si="19"/>
        <v>0</v>
      </c>
      <c r="G25" s="417">
        <f t="shared" si="23"/>
        <v>75250</v>
      </c>
      <c r="H25" s="432">
        <f t="shared" si="24"/>
        <v>75250</v>
      </c>
      <c r="I25" s="416">
        <f t="shared" si="9"/>
        <v>0</v>
      </c>
      <c r="J25" s="396">
        <f t="shared" si="6"/>
        <v>11287.5</v>
      </c>
      <c r="K25" s="399"/>
      <c r="L25" s="400"/>
      <c r="M25" s="399"/>
      <c r="N25" s="400"/>
      <c r="O25" s="399"/>
      <c r="P25" s="400"/>
      <c r="Q25" s="433"/>
      <c r="R25" s="434"/>
      <c r="S25" s="435"/>
    </row>
    <row r="26" spans="1:19" s="38" customFormat="1" ht="15.6" customHeight="1" thickBot="1" x14ac:dyDescent="0.3">
      <c r="A26" s="177"/>
      <c r="B26" s="179"/>
      <c r="C26" s="180" t="s">
        <v>92</v>
      </c>
      <c r="D26" s="181">
        <f>SUM(D23:D25)</f>
        <v>0</v>
      </c>
      <c r="E26" s="214">
        <f t="shared" ref="E26" si="25">SUM(E23:E25)</f>
        <v>35</v>
      </c>
      <c r="F26" s="406">
        <f t="shared" ref="F26" si="26">SUM(F23:F25)</f>
        <v>0</v>
      </c>
      <c r="G26" s="407">
        <f t="shared" ref="G26" si="27">SUM(G23:G25)</f>
        <v>213423.33333333331</v>
      </c>
      <c r="H26" s="436">
        <f>SUM(H23:H25)</f>
        <v>213423.33333333331</v>
      </c>
      <c r="I26" s="406">
        <f>SUM(I23:I25)</f>
        <v>0</v>
      </c>
      <c r="J26" s="408">
        <f>SUM(J23:J25)</f>
        <v>32013.5</v>
      </c>
      <c r="K26" s="420"/>
      <c r="L26" s="421"/>
      <c r="M26" s="437"/>
      <c r="N26" s="438"/>
      <c r="O26" s="422"/>
      <c r="P26" s="424"/>
      <c r="Q26" s="426">
        <f>F26+I26+M26+O26</f>
        <v>0</v>
      </c>
      <c r="R26" s="426">
        <f>G26+J26+N26+P26</f>
        <v>245436.83333333331</v>
      </c>
      <c r="S26" s="439">
        <f>SUM(Q26:R26)</f>
        <v>245436.83333333331</v>
      </c>
    </row>
    <row r="27" spans="1:19" ht="12.6" customHeight="1" thickBot="1" x14ac:dyDescent="0.3">
      <c r="A27" s="94"/>
      <c r="B27" s="94"/>
      <c r="C27" s="34"/>
      <c r="E27" s="45"/>
      <c r="F27" s="399"/>
      <c r="G27" s="399"/>
      <c r="H27" s="440"/>
      <c r="I27" s="399"/>
      <c r="J27" s="405"/>
      <c r="K27" s="399"/>
      <c r="L27" s="399"/>
      <c r="M27" s="440"/>
      <c r="N27" s="440"/>
      <c r="O27" s="399"/>
      <c r="P27" s="440"/>
      <c r="Q27" s="399"/>
      <c r="R27" s="399"/>
      <c r="S27" s="440"/>
    </row>
    <row r="28" spans="1:19" ht="16.5" thickBot="1" x14ac:dyDescent="0.3">
      <c r="A28" s="498" t="s">
        <v>104</v>
      </c>
      <c r="B28" s="499"/>
      <c r="C28" s="500"/>
      <c r="D28" s="184">
        <f>D10+D14+D18+D22+D26</f>
        <v>55</v>
      </c>
      <c r="E28" s="215">
        <f>E10+E14+E18+E22+E26</f>
        <v>35</v>
      </c>
      <c r="F28" s="441">
        <f>F10+F14+F18+F22+F26</f>
        <v>350450</v>
      </c>
      <c r="G28" s="441">
        <f t="shared" ref="G28" si="28">G10+G14+G18+G22+G26</f>
        <v>213423.33333333331</v>
      </c>
      <c r="H28" s="442">
        <f>H10+H14+H18+H22+H26</f>
        <v>563873.33333333326</v>
      </c>
      <c r="I28" s="441">
        <f>I10+I14+I18+I22+I26</f>
        <v>52567.5</v>
      </c>
      <c r="J28" s="443">
        <f>J10+J14+J18+J22+J26</f>
        <v>32013.5</v>
      </c>
      <c r="K28" s="444">
        <v>1000</v>
      </c>
      <c r="L28" s="444">
        <v>1000</v>
      </c>
      <c r="M28" s="445">
        <f t="shared" ref="M28:P28" si="29">M10+M14+M18+M22+M26</f>
        <v>0</v>
      </c>
      <c r="N28" s="442">
        <f t="shared" si="29"/>
        <v>0</v>
      </c>
      <c r="O28" s="446">
        <f t="shared" si="29"/>
        <v>0</v>
      </c>
      <c r="P28" s="442">
        <f t="shared" si="29"/>
        <v>0</v>
      </c>
      <c r="Q28" s="447">
        <f>Q10+Q14+Q18+Q22+Q26+K28</f>
        <v>404017.5</v>
      </c>
      <c r="R28" s="447">
        <f>R10+R14+R18+R22+R26+L28</f>
        <v>246436.83333333331</v>
      </c>
      <c r="S28" s="448">
        <f>S10+S14+S18+S22+S26+K28+L28</f>
        <v>650454.33333333326</v>
      </c>
    </row>
    <row r="29" spans="1:19" ht="15.75" thickBot="1" x14ac:dyDescent="0.3">
      <c r="A29" s="223"/>
      <c r="B29" s="223"/>
      <c r="C29" s="223"/>
      <c r="H29" s="34"/>
      <c r="K29" s="35"/>
      <c r="Q29" s="104"/>
      <c r="R29" s="104"/>
      <c r="S29" s="104"/>
    </row>
    <row r="30" spans="1:19" ht="15.75" thickTop="1" x14ac:dyDescent="0.25">
      <c r="C30" s="34"/>
      <c r="H30" s="34"/>
      <c r="K30" s="35"/>
    </row>
    <row r="31" spans="1:19" ht="15.75" thickBot="1" x14ac:dyDescent="0.3">
      <c r="H31" s="34"/>
      <c r="K31" s="35"/>
    </row>
    <row r="32" spans="1:19" ht="16.5" thickTop="1" thickBot="1" x14ac:dyDescent="0.3">
      <c r="A32" s="495" t="s">
        <v>97</v>
      </c>
      <c r="B32" s="224" t="s">
        <v>86</v>
      </c>
      <c r="C32" s="228">
        <f t="shared" ref="C32:D34" si="30">D23+D19+D15+D11+D7</f>
        <v>21</v>
      </c>
      <c r="D32" s="228">
        <f t="shared" si="30"/>
        <v>15</v>
      </c>
      <c r="E32" s="228">
        <f>SUM(C32:D32)</f>
        <v>36</v>
      </c>
      <c r="H32" s="34"/>
      <c r="K32" s="35"/>
    </row>
    <row r="33" spans="1:11" ht="16.5" thickTop="1" thickBot="1" x14ac:dyDescent="0.3">
      <c r="A33" s="496"/>
      <c r="B33" s="225" t="s">
        <v>87</v>
      </c>
      <c r="C33" s="228">
        <f t="shared" si="30"/>
        <v>21</v>
      </c>
      <c r="D33" s="228">
        <f t="shared" si="30"/>
        <v>13</v>
      </c>
      <c r="E33" s="228">
        <f t="shared" ref="E33:E34" si="31">SUM(C33:D33)</f>
        <v>34</v>
      </c>
      <c r="H33" s="34"/>
      <c r="K33" s="35"/>
    </row>
    <row r="34" spans="1:11" ht="16.5" thickTop="1" thickBot="1" x14ac:dyDescent="0.3">
      <c r="A34" s="497"/>
      <c r="B34" s="226" t="s">
        <v>88</v>
      </c>
      <c r="C34" s="228">
        <f t="shared" si="30"/>
        <v>13</v>
      </c>
      <c r="D34" s="228">
        <f t="shared" si="30"/>
        <v>7</v>
      </c>
      <c r="E34" s="228">
        <f t="shared" si="31"/>
        <v>20</v>
      </c>
      <c r="H34" s="34"/>
      <c r="K34" s="35"/>
    </row>
    <row r="35" spans="1:11" ht="16.5" thickTop="1" thickBot="1" x14ac:dyDescent="0.3">
      <c r="A35" s="243"/>
      <c r="B35" s="227" t="s">
        <v>65</v>
      </c>
      <c r="C35" s="228">
        <f>SUM(C32:C34)</f>
        <v>55</v>
      </c>
      <c r="D35" s="228">
        <f>SUM(D32:D34)</f>
        <v>35</v>
      </c>
      <c r="E35" s="228">
        <f>SUM(E32:E34)</f>
        <v>90</v>
      </c>
      <c r="H35" s="34"/>
      <c r="K35" s="35"/>
    </row>
    <row r="36" spans="1:11" ht="15.75" thickTop="1" x14ac:dyDescent="0.25">
      <c r="C36" s="34"/>
      <c r="H36" s="34"/>
      <c r="K36" s="35"/>
    </row>
    <row r="37" spans="1:11" x14ac:dyDescent="0.25">
      <c r="C37" s="34"/>
      <c r="H37" s="34"/>
      <c r="K37" s="35"/>
    </row>
    <row r="38" spans="1:11" x14ac:dyDescent="0.25">
      <c r="C38" s="34"/>
      <c r="H38" s="34"/>
      <c r="K38" s="35"/>
    </row>
    <row r="39" spans="1:11" x14ac:dyDescent="0.25">
      <c r="C39" s="34"/>
      <c r="H39" s="34"/>
      <c r="K39" s="35"/>
    </row>
    <row r="40" spans="1:11" x14ac:dyDescent="0.25">
      <c r="C40" s="34"/>
      <c r="H40" s="34"/>
      <c r="K40" s="35"/>
    </row>
    <row r="41" spans="1:11" ht="15.75" thickBot="1" x14ac:dyDescent="0.3">
      <c r="C41" s="34"/>
      <c r="H41" s="34"/>
      <c r="K41" s="36"/>
    </row>
    <row r="42" spans="1:11" x14ac:dyDescent="0.25">
      <c r="C42" s="34"/>
      <c r="H42" s="34"/>
    </row>
    <row r="43" spans="1:11" x14ac:dyDescent="0.25">
      <c r="C43" s="34"/>
      <c r="H43" s="34"/>
    </row>
    <row r="44" spans="1:11" x14ac:dyDescent="0.25">
      <c r="C44" s="34"/>
      <c r="H44" s="34"/>
    </row>
    <row r="45" spans="1:11" x14ac:dyDescent="0.25">
      <c r="H45" s="34"/>
    </row>
    <row r="46" spans="1:11" x14ac:dyDescent="0.25">
      <c r="H46" s="34"/>
    </row>
    <row r="47" spans="1:11" x14ac:dyDescent="0.25">
      <c r="H47" s="34"/>
    </row>
    <row r="48" spans="1:11" x14ac:dyDescent="0.25">
      <c r="H48" s="34"/>
    </row>
  </sheetData>
  <mergeCells count="15">
    <mergeCell ref="A32:A34"/>
    <mergeCell ref="A15:A17"/>
    <mergeCell ref="A19:A21"/>
    <mergeCell ref="A23:A25"/>
    <mergeCell ref="A28:C28"/>
    <mergeCell ref="Q5:S5"/>
    <mergeCell ref="A7:A9"/>
    <mergeCell ref="A11:A13"/>
    <mergeCell ref="A5:E5"/>
    <mergeCell ref="F5:H5"/>
    <mergeCell ref="I5:J5"/>
    <mergeCell ref="M5:N5"/>
    <mergeCell ref="O5:P5"/>
    <mergeCell ref="B6:C6"/>
    <mergeCell ref="K5:L5"/>
  </mergeCells>
  <pageMargins left="0.7" right="0.7" top="0.75" bottom="0.75" header="0.3" footer="0.3"/>
  <ignoredErrors>
    <ignoredError sqref="F10:G10 F18 H10:J10 G18 F14:J14 H18:J18 I22:J22 F22:G22 F26:G26 G20:G21" formula="1"/>
  </ignoredErrors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39092-327D-4AAA-9558-235E0E0F27CC}">
  <dimension ref="A4:S4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3" sqref="A3"/>
      <selection pane="bottomRight" activeCell="A30" sqref="A30:XFD30"/>
    </sheetView>
  </sheetViews>
  <sheetFormatPr defaultColWidth="14.28515625" defaultRowHeight="15" x14ac:dyDescent="0.25"/>
  <cols>
    <col min="1" max="1" width="17" style="15" customWidth="1"/>
    <col min="2" max="3" width="14.28515625" style="15"/>
    <col min="4" max="4" width="10.7109375" style="15" customWidth="1"/>
    <col min="5" max="5" width="12.42578125" style="15" customWidth="1"/>
    <col min="6" max="9" width="14.28515625" style="15"/>
    <col min="10" max="10" width="14.28515625" style="15" customWidth="1"/>
    <col min="11" max="11" width="20.42578125" style="15" bestFit="1" customWidth="1"/>
    <col min="12" max="12" width="20.42578125" style="15" customWidth="1"/>
    <col min="13" max="19" width="14.28515625" style="15"/>
    <col min="20" max="20" width="21.42578125" style="15" customWidth="1"/>
    <col min="21" max="16384" width="14.28515625" style="15"/>
  </cols>
  <sheetData>
    <row r="4" spans="1:19" ht="15.75" thickBot="1" x14ac:dyDescent="0.3"/>
    <row r="5" spans="1:19" s="27" customFormat="1" ht="41.45" customHeight="1" thickTop="1" thickBot="1" x14ac:dyDescent="0.3">
      <c r="A5" s="491" t="s">
        <v>106</v>
      </c>
      <c r="B5" s="491"/>
      <c r="C5" s="491"/>
      <c r="D5" s="491"/>
      <c r="E5" s="492"/>
      <c r="F5" s="487" t="s">
        <v>99</v>
      </c>
      <c r="G5" s="487"/>
      <c r="H5" s="487"/>
      <c r="I5" s="487" t="s">
        <v>100</v>
      </c>
      <c r="J5" s="487"/>
      <c r="K5" s="493" t="s">
        <v>71</v>
      </c>
      <c r="L5" s="493"/>
      <c r="M5" s="493" t="s">
        <v>72</v>
      </c>
      <c r="N5" s="493"/>
      <c r="O5" s="493" t="s">
        <v>73</v>
      </c>
      <c r="P5" s="493"/>
      <c r="Q5" s="487" t="s">
        <v>101</v>
      </c>
      <c r="R5" s="487"/>
      <c r="S5" s="487"/>
    </row>
    <row r="6" spans="1:19" s="22" customFormat="1" ht="61.5" thickTop="1" thickBot="1" x14ac:dyDescent="0.3">
      <c r="A6" s="107" t="s">
        <v>102</v>
      </c>
      <c r="B6" s="494" t="s">
        <v>103</v>
      </c>
      <c r="C6" s="494"/>
      <c r="D6" s="173" t="s">
        <v>77</v>
      </c>
      <c r="E6" s="174" t="s">
        <v>78</v>
      </c>
      <c r="F6" s="175" t="s">
        <v>79</v>
      </c>
      <c r="G6" s="169" t="s">
        <v>80</v>
      </c>
      <c r="H6" s="172" t="s">
        <v>81</v>
      </c>
      <c r="I6" s="175" t="s">
        <v>79</v>
      </c>
      <c r="J6" s="176" t="s">
        <v>80</v>
      </c>
      <c r="K6" s="209" t="s">
        <v>82</v>
      </c>
      <c r="L6" s="213" t="s">
        <v>83</v>
      </c>
      <c r="M6" s="209" t="s">
        <v>82</v>
      </c>
      <c r="N6" s="171" t="s">
        <v>83</v>
      </c>
      <c r="O6" s="175" t="s">
        <v>82</v>
      </c>
      <c r="P6" s="171" t="s">
        <v>83</v>
      </c>
      <c r="Q6" s="175" t="s">
        <v>82</v>
      </c>
      <c r="R6" s="170" t="s">
        <v>83</v>
      </c>
      <c r="S6" s="176" t="s">
        <v>81</v>
      </c>
    </row>
    <row r="7" spans="1:19" ht="15.75" thickTop="1" x14ac:dyDescent="0.25">
      <c r="A7" s="488" t="s">
        <v>60</v>
      </c>
      <c r="B7" s="127" t="s">
        <v>86</v>
      </c>
      <c r="C7" s="392">
        <v>27</v>
      </c>
      <c r="D7" s="216">
        <v>10</v>
      </c>
      <c r="E7" s="217"/>
      <c r="F7" s="393">
        <f>D7*C7*1720/12</f>
        <v>38700</v>
      </c>
      <c r="G7" s="394">
        <f>E7*C7*1720/12</f>
        <v>0</v>
      </c>
      <c r="H7" s="395">
        <f>F7+G7</f>
        <v>38700</v>
      </c>
      <c r="I7" s="393">
        <f>15%*F7</f>
        <v>5805</v>
      </c>
      <c r="J7" s="396">
        <f>15%*G7</f>
        <v>0</v>
      </c>
      <c r="K7" s="397"/>
      <c r="L7" s="398"/>
      <c r="M7" s="397"/>
      <c r="N7" s="398"/>
      <c r="O7" s="399"/>
      <c r="P7" s="400"/>
      <c r="Q7" s="399"/>
      <c r="R7" s="399"/>
      <c r="S7" s="400"/>
    </row>
    <row r="8" spans="1:19" x14ac:dyDescent="0.25">
      <c r="A8" s="489"/>
      <c r="B8" s="128" t="s">
        <v>87</v>
      </c>
      <c r="C8" s="390">
        <v>43</v>
      </c>
      <c r="D8" s="218">
        <v>5</v>
      </c>
      <c r="E8" s="219"/>
      <c r="F8" s="401">
        <f t="shared" ref="F8:F9" si="0">D8*C8*1720/12</f>
        <v>30816.666666666668</v>
      </c>
      <c r="G8" s="402">
        <f t="shared" ref="G8:G9" si="1">E8*C8*1720/12</f>
        <v>0</v>
      </c>
      <c r="H8" s="395">
        <f t="shared" ref="H8:H9" si="2">F8+G8</f>
        <v>30816.666666666668</v>
      </c>
      <c r="I8" s="393">
        <f t="shared" ref="I8:J9" si="3">15%*F8</f>
        <v>4622.5</v>
      </c>
      <c r="J8" s="396">
        <f t="shared" si="3"/>
        <v>0</v>
      </c>
      <c r="K8" s="397"/>
      <c r="L8" s="398"/>
      <c r="M8" s="397"/>
      <c r="N8" s="398"/>
      <c r="O8" s="399"/>
      <c r="P8" s="400"/>
      <c r="Q8" s="399"/>
      <c r="R8" s="399"/>
      <c r="S8" s="400"/>
    </row>
    <row r="9" spans="1:19" ht="15.75" thickBot="1" x14ac:dyDescent="0.3">
      <c r="A9" s="490"/>
      <c r="B9" s="129" t="s">
        <v>88</v>
      </c>
      <c r="C9" s="391">
        <v>75</v>
      </c>
      <c r="D9" s="220"/>
      <c r="E9" s="221"/>
      <c r="F9" s="393">
        <f t="shared" si="0"/>
        <v>0</v>
      </c>
      <c r="G9" s="403">
        <f t="shared" si="1"/>
        <v>0</v>
      </c>
      <c r="H9" s="395">
        <f t="shared" si="2"/>
        <v>0</v>
      </c>
      <c r="I9" s="393">
        <f t="shared" si="3"/>
        <v>0</v>
      </c>
      <c r="J9" s="396">
        <f>15%*G9</f>
        <v>0</v>
      </c>
      <c r="K9" s="397"/>
      <c r="L9" s="398"/>
      <c r="M9" s="397"/>
      <c r="N9" s="398"/>
      <c r="O9" s="399"/>
      <c r="P9" s="400"/>
      <c r="Q9" s="404"/>
      <c r="R9" s="405"/>
      <c r="S9" s="400"/>
    </row>
    <row r="10" spans="1:19" ht="15.75" thickBot="1" x14ac:dyDescent="0.3">
      <c r="A10" s="177"/>
      <c r="B10" s="178"/>
      <c r="C10" s="183" t="s">
        <v>85</v>
      </c>
      <c r="D10" s="181">
        <f>SUM(D7:D9)</f>
        <v>15</v>
      </c>
      <c r="E10" s="182">
        <f t="shared" ref="E10:G10" si="4">SUM(E7:E9)</f>
        <v>0</v>
      </c>
      <c r="F10" s="406">
        <f>SUM(F7:F9)</f>
        <v>69516.666666666672</v>
      </c>
      <c r="G10" s="407">
        <f t="shared" si="4"/>
        <v>0</v>
      </c>
      <c r="H10" s="408">
        <f>SUM(H7:H9)</f>
        <v>69516.666666666672</v>
      </c>
      <c r="I10" s="406">
        <f>SUM(I7:I9)</f>
        <v>10427.5</v>
      </c>
      <c r="J10" s="408">
        <f>SUM(J7:J9)</f>
        <v>0</v>
      </c>
      <c r="K10" s="397"/>
      <c r="L10" s="398"/>
      <c r="M10" s="409"/>
      <c r="N10" s="410"/>
      <c r="O10" s="411"/>
      <c r="P10" s="412"/>
      <c r="Q10" s="413">
        <f>F10+I10+M10+O10</f>
        <v>79944.166666666672</v>
      </c>
      <c r="R10" s="414">
        <f>G10+J10+N10+P10</f>
        <v>0</v>
      </c>
      <c r="S10" s="415">
        <f>SUM(Q10:R10)</f>
        <v>79944.166666666672</v>
      </c>
    </row>
    <row r="11" spans="1:19" x14ac:dyDescent="0.25">
      <c r="A11" s="488" t="s">
        <v>61</v>
      </c>
      <c r="B11" s="130" t="s">
        <v>86</v>
      </c>
      <c r="C11" s="389">
        <v>27</v>
      </c>
      <c r="D11" s="216"/>
      <c r="E11" s="222"/>
      <c r="F11" s="416">
        <f>D11*C11*1720/12</f>
        <v>0</v>
      </c>
      <c r="G11" s="417">
        <f>E11*C11*1720/12</f>
        <v>0</v>
      </c>
      <c r="H11" s="418">
        <f>F11+G11</f>
        <v>0</v>
      </c>
      <c r="I11" s="416">
        <f>15%*F11</f>
        <v>0</v>
      </c>
      <c r="J11" s="396">
        <f t="shared" ref="J11:J25" si="5">15%*G11</f>
        <v>0</v>
      </c>
      <c r="K11" s="399"/>
      <c r="L11" s="400"/>
      <c r="M11" s="399"/>
      <c r="N11" s="400"/>
      <c r="O11" s="399"/>
      <c r="P11" s="400"/>
      <c r="Q11" s="419"/>
      <c r="R11" s="420"/>
      <c r="S11" s="421"/>
    </row>
    <row r="12" spans="1:19" x14ac:dyDescent="0.25">
      <c r="A12" s="489"/>
      <c r="B12" s="128" t="s">
        <v>87</v>
      </c>
      <c r="C12" s="390">
        <v>43</v>
      </c>
      <c r="D12" s="218">
        <v>5</v>
      </c>
      <c r="E12" s="219"/>
      <c r="F12" s="416">
        <f>D12*C12*1720/12</f>
        <v>30816.666666666668</v>
      </c>
      <c r="G12" s="417">
        <f t="shared" ref="G12:G13" si="6">E12*C12*1720/12</f>
        <v>0</v>
      </c>
      <c r="H12" s="418">
        <f t="shared" ref="H12:H13" si="7">F12+G12</f>
        <v>30816.666666666668</v>
      </c>
      <c r="I12" s="416">
        <f t="shared" ref="I12:I25" si="8">15%*F12</f>
        <v>4622.5</v>
      </c>
      <c r="J12" s="396">
        <f t="shared" si="5"/>
        <v>0</v>
      </c>
      <c r="K12" s="399"/>
      <c r="L12" s="400"/>
      <c r="M12" s="399"/>
      <c r="N12" s="400"/>
      <c r="O12" s="399"/>
      <c r="P12" s="400"/>
      <c r="Q12" s="420"/>
      <c r="R12" s="420"/>
      <c r="S12" s="421"/>
    </row>
    <row r="13" spans="1:19" ht="15.75" thickBot="1" x14ac:dyDescent="0.3">
      <c r="A13" s="490"/>
      <c r="B13" s="129" t="s">
        <v>88</v>
      </c>
      <c r="C13" s="391">
        <v>75</v>
      </c>
      <c r="D13" s="220"/>
      <c r="E13" s="221"/>
      <c r="F13" s="416">
        <f t="shared" ref="F13" si="9">D13*C13*1720/12</f>
        <v>0</v>
      </c>
      <c r="G13" s="417">
        <f t="shared" si="6"/>
        <v>0</v>
      </c>
      <c r="H13" s="418">
        <f t="shared" si="7"/>
        <v>0</v>
      </c>
      <c r="I13" s="416">
        <f t="shared" si="8"/>
        <v>0</v>
      </c>
      <c r="J13" s="396">
        <f t="shared" si="5"/>
        <v>0</v>
      </c>
      <c r="K13" s="399"/>
      <c r="L13" s="400"/>
      <c r="M13" s="399"/>
      <c r="N13" s="400"/>
      <c r="O13" s="399"/>
      <c r="P13" s="400"/>
      <c r="Q13" s="420"/>
      <c r="R13" s="420"/>
      <c r="S13" s="421"/>
    </row>
    <row r="14" spans="1:19" s="38" customFormat="1" ht="15.75" thickBot="1" x14ac:dyDescent="0.3">
      <c r="A14" s="177"/>
      <c r="B14" s="178"/>
      <c r="C14" s="183" t="s">
        <v>89</v>
      </c>
      <c r="D14" s="181">
        <f>SUM(D11:D13)</f>
        <v>5</v>
      </c>
      <c r="E14" s="182">
        <f t="shared" ref="E14" si="10">SUM(E11:E13)</f>
        <v>0</v>
      </c>
      <c r="F14" s="406">
        <f>SUM(F11:F13)</f>
        <v>30816.666666666668</v>
      </c>
      <c r="G14" s="407">
        <f>SUM(G11:G13)</f>
        <v>0</v>
      </c>
      <c r="H14" s="408">
        <f>SUM(H11:H13)</f>
        <v>30816.666666666668</v>
      </c>
      <c r="I14" s="406">
        <f t="shared" ref="I14:J14" si="11">SUM(I11:I13)</f>
        <v>4622.5</v>
      </c>
      <c r="J14" s="408">
        <f t="shared" si="11"/>
        <v>0</v>
      </c>
      <c r="K14" s="420"/>
      <c r="L14" s="421"/>
      <c r="M14" s="422"/>
      <c r="N14" s="423"/>
      <c r="O14" s="422"/>
      <c r="P14" s="424"/>
      <c r="Q14" s="425">
        <f>F14+I14+M14+O14</f>
        <v>35439.166666666672</v>
      </c>
      <c r="R14" s="426">
        <f>G14+J14+N14+P14</f>
        <v>0</v>
      </c>
      <c r="S14" s="415">
        <f>SUM(Q14:R14)</f>
        <v>35439.166666666672</v>
      </c>
    </row>
    <row r="15" spans="1:19" x14ac:dyDescent="0.25">
      <c r="A15" s="488" t="s">
        <v>62</v>
      </c>
      <c r="B15" s="130" t="s">
        <v>86</v>
      </c>
      <c r="C15" s="389">
        <v>27</v>
      </c>
      <c r="D15" s="216">
        <v>5</v>
      </c>
      <c r="E15" s="222"/>
      <c r="F15" s="416">
        <f>D15*C15*1720/12</f>
        <v>19350</v>
      </c>
      <c r="G15" s="417">
        <f>E15*C15*1720/12</f>
        <v>0</v>
      </c>
      <c r="H15" s="418">
        <f>F15+G15</f>
        <v>19350</v>
      </c>
      <c r="I15" s="416">
        <f t="shared" si="8"/>
        <v>2902.5</v>
      </c>
      <c r="J15" s="396">
        <f t="shared" si="5"/>
        <v>0</v>
      </c>
      <c r="K15" s="399"/>
      <c r="L15" s="400"/>
      <c r="M15" s="399"/>
      <c r="N15" s="400"/>
      <c r="O15" s="399"/>
      <c r="P15" s="400"/>
      <c r="Q15" s="420"/>
      <c r="R15" s="420"/>
      <c r="S15" s="421"/>
    </row>
    <row r="16" spans="1:19" x14ac:dyDescent="0.25">
      <c r="A16" s="489"/>
      <c r="B16" s="128" t="s">
        <v>87</v>
      </c>
      <c r="C16" s="390">
        <v>43</v>
      </c>
      <c r="D16" s="218">
        <v>5</v>
      </c>
      <c r="E16" s="219"/>
      <c r="F16" s="416">
        <f>D16*C16*1720/12</f>
        <v>30816.666666666668</v>
      </c>
      <c r="G16" s="417">
        <f t="shared" ref="G16:G17" si="12">E16*C16*1720/12</f>
        <v>0</v>
      </c>
      <c r="H16" s="418">
        <f t="shared" ref="H16:H17" si="13">F16+G16</f>
        <v>30816.666666666668</v>
      </c>
      <c r="I16" s="416">
        <f t="shared" si="8"/>
        <v>4622.5</v>
      </c>
      <c r="J16" s="396">
        <f t="shared" si="5"/>
        <v>0</v>
      </c>
      <c r="K16" s="399"/>
      <c r="L16" s="400"/>
      <c r="M16" s="399"/>
      <c r="N16" s="400"/>
      <c r="O16" s="399"/>
      <c r="P16" s="400"/>
      <c r="Q16" s="420"/>
      <c r="R16" s="420"/>
      <c r="S16" s="421"/>
    </row>
    <row r="17" spans="1:19" ht="15.75" thickBot="1" x14ac:dyDescent="0.3">
      <c r="A17" s="490"/>
      <c r="B17" s="129" t="s">
        <v>88</v>
      </c>
      <c r="C17" s="391">
        <v>75</v>
      </c>
      <c r="D17" s="220">
        <v>7</v>
      </c>
      <c r="E17" s="221"/>
      <c r="F17" s="416">
        <f t="shared" ref="F17" si="14">D17*C17*1720/12</f>
        <v>75250</v>
      </c>
      <c r="G17" s="417">
        <f t="shared" si="12"/>
        <v>0</v>
      </c>
      <c r="H17" s="418">
        <f t="shared" si="13"/>
        <v>75250</v>
      </c>
      <c r="I17" s="416">
        <f t="shared" si="8"/>
        <v>11287.5</v>
      </c>
      <c r="J17" s="396">
        <f t="shared" si="5"/>
        <v>0</v>
      </c>
      <c r="K17" s="399"/>
      <c r="L17" s="400"/>
      <c r="M17" s="399"/>
      <c r="N17" s="400"/>
      <c r="O17" s="399"/>
      <c r="P17" s="400"/>
      <c r="Q17" s="420"/>
      <c r="R17" s="420"/>
      <c r="S17" s="421"/>
    </row>
    <row r="18" spans="1:19" s="38" customFormat="1" ht="15.75" thickBot="1" x14ac:dyDescent="0.3">
      <c r="A18" s="177"/>
      <c r="B18" s="179"/>
      <c r="C18" s="180" t="s">
        <v>90</v>
      </c>
      <c r="D18" s="181">
        <f>SUM(D15:D17)</f>
        <v>17</v>
      </c>
      <c r="E18" s="182">
        <f t="shared" ref="E18:F18" si="15">SUM(E15:E17)</f>
        <v>0</v>
      </c>
      <c r="F18" s="406">
        <f t="shared" si="15"/>
        <v>125416.66666666667</v>
      </c>
      <c r="G18" s="407">
        <f>SUM(G15:G17)</f>
        <v>0</v>
      </c>
      <c r="H18" s="408">
        <f>SUM(H15:H17)</f>
        <v>125416.66666666667</v>
      </c>
      <c r="I18" s="406">
        <f t="shared" ref="I18:J18" si="16">SUM(I15:I17)</f>
        <v>18812.5</v>
      </c>
      <c r="J18" s="408">
        <f t="shared" si="16"/>
        <v>0</v>
      </c>
      <c r="K18" s="420"/>
      <c r="L18" s="421"/>
      <c r="M18" s="422"/>
      <c r="N18" s="423"/>
      <c r="O18" s="422"/>
      <c r="P18" s="423"/>
      <c r="Q18" s="427">
        <f>F18+I18+M18+O18</f>
        <v>144229.16666666669</v>
      </c>
      <c r="R18" s="427">
        <f>G18+J18+N18+P18</f>
        <v>0</v>
      </c>
      <c r="S18" s="428">
        <f>SUM(Q18:R18)</f>
        <v>144229.16666666669</v>
      </c>
    </row>
    <row r="19" spans="1:19" x14ac:dyDescent="0.25">
      <c r="A19" s="488" t="s">
        <v>63</v>
      </c>
      <c r="B19" s="130" t="s">
        <v>86</v>
      </c>
      <c r="C19" s="389">
        <v>27</v>
      </c>
      <c r="D19" s="216">
        <v>6</v>
      </c>
      <c r="E19" s="222"/>
      <c r="F19" s="393">
        <f>D19*C19*1720/12</f>
        <v>23220</v>
      </c>
      <c r="G19" s="417">
        <f>E19*C19*1720/12</f>
        <v>0</v>
      </c>
      <c r="H19" s="396">
        <f>F19+G19</f>
        <v>23220</v>
      </c>
      <c r="I19" s="416">
        <f t="shared" si="8"/>
        <v>3483</v>
      </c>
      <c r="J19" s="429">
        <f t="shared" si="5"/>
        <v>0</v>
      </c>
      <c r="K19" s="399"/>
      <c r="L19" s="400"/>
      <c r="M19" s="399"/>
      <c r="N19" s="400"/>
      <c r="O19" s="399"/>
      <c r="P19" s="400"/>
      <c r="Q19" s="420"/>
      <c r="R19" s="420"/>
      <c r="S19" s="421"/>
    </row>
    <row r="20" spans="1:19" x14ac:dyDescent="0.25">
      <c r="A20" s="489"/>
      <c r="B20" s="128" t="s">
        <v>87</v>
      </c>
      <c r="C20" s="390">
        <v>43</v>
      </c>
      <c r="D20" s="218">
        <v>6</v>
      </c>
      <c r="E20" s="219"/>
      <c r="F20" s="393">
        <f t="shared" ref="F20:F25" si="17">D20*C20*1720/12</f>
        <v>36980</v>
      </c>
      <c r="G20" s="417">
        <f t="shared" ref="G20:G21" si="18">E20*C20*1720/12</f>
        <v>0</v>
      </c>
      <c r="H20" s="396">
        <f t="shared" ref="H20:H21" si="19">F20+G20</f>
        <v>36980</v>
      </c>
      <c r="I20" s="416">
        <f t="shared" si="8"/>
        <v>5547</v>
      </c>
      <c r="J20" s="396">
        <f t="shared" si="5"/>
        <v>0</v>
      </c>
      <c r="K20" s="399"/>
      <c r="L20" s="400"/>
      <c r="M20" s="399"/>
      <c r="N20" s="400"/>
      <c r="O20" s="399"/>
      <c r="P20" s="400"/>
      <c r="Q20" s="420"/>
      <c r="R20" s="420"/>
      <c r="S20" s="421"/>
    </row>
    <row r="21" spans="1:19" ht="15.75" thickBot="1" x14ac:dyDescent="0.3">
      <c r="A21" s="490"/>
      <c r="B21" s="129" t="s">
        <v>88</v>
      </c>
      <c r="C21" s="391">
        <v>75</v>
      </c>
      <c r="D21" s="220">
        <v>6</v>
      </c>
      <c r="E21" s="221"/>
      <c r="F21" s="393">
        <f t="shared" si="17"/>
        <v>64500</v>
      </c>
      <c r="G21" s="417">
        <f t="shared" si="18"/>
        <v>0</v>
      </c>
      <c r="H21" s="396">
        <f t="shared" si="19"/>
        <v>64500</v>
      </c>
      <c r="I21" s="416">
        <f t="shared" si="8"/>
        <v>9675</v>
      </c>
      <c r="J21" s="396">
        <f t="shared" si="5"/>
        <v>0</v>
      </c>
      <c r="K21" s="399"/>
      <c r="L21" s="400"/>
      <c r="M21" s="399"/>
      <c r="N21" s="400"/>
      <c r="O21" s="399"/>
      <c r="P21" s="400"/>
      <c r="Q21" s="420"/>
      <c r="R21" s="420"/>
      <c r="S21" s="421"/>
    </row>
    <row r="22" spans="1:19" s="38" customFormat="1" ht="15.75" thickBot="1" x14ac:dyDescent="0.3">
      <c r="A22" s="177"/>
      <c r="B22" s="179"/>
      <c r="C22" s="180" t="s">
        <v>91</v>
      </c>
      <c r="D22" s="181">
        <f>SUM(D19:D21)</f>
        <v>18</v>
      </c>
      <c r="E22" s="182">
        <f t="shared" ref="E22:G22" si="20">SUM(E19:E21)</f>
        <v>0</v>
      </c>
      <c r="F22" s="406">
        <f t="shared" si="20"/>
        <v>124700</v>
      </c>
      <c r="G22" s="407">
        <f t="shared" si="20"/>
        <v>0</v>
      </c>
      <c r="H22" s="408">
        <f>SUM(H19:H21)</f>
        <v>124700</v>
      </c>
      <c r="I22" s="406">
        <f>SUM(I19:I21)</f>
        <v>18705</v>
      </c>
      <c r="J22" s="408">
        <f t="shared" ref="J22" si="21">SUM(J19:J21)</f>
        <v>0</v>
      </c>
      <c r="K22" s="420"/>
      <c r="L22" s="421"/>
      <c r="M22" s="422"/>
      <c r="N22" s="423"/>
      <c r="O22" s="422"/>
      <c r="P22" s="424"/>
      <c r="Q22" s="425">
        <f>F22+I22+M22+O22</f>
        <v>143405</v>
      </c>
      <c r="R22" s="426">
        <f>G22+J22+N22+P22</f>
        <v>0</v>
      </c>
      <c r="S22" s="415">
        <f>SUM(Q22:R22)</f>
        <v>143405</v>
      </c>
    </row>
    <row r="23" spans="1:19" x14ac:dyDescent="0.25">
      <c r="A23" s="488" t="s">
        <v>64</v>
      </c>
      <c r="B23" s="130" t="s">
        <v>86</v>
      </c>
      <c r="C23" s="389">
        <v>27</v>
      </c>
      <c r="D23" s="216"/>
      <c r="E23" s="222">
        <v>15</v>
      </c>
      <c r="F23" s="393">
        <f t="shared" si="17"/>
        <v>0</v>
      </c>
      <c r="G23" s="417">
        <f>E23*C23*1720/12</f>
        <v>58050</v>
      </c>
      <c r="H23" s="430">
        <f>(F23+G23)</f>
        <v>58050</v>
      </c>
      <c r="I23" s="416">
        <f t="shared" si="8"/>
        <v>0</v>
      </c>
      <c r="J23" s="396">
        <f t="shared" si="5"/>
        <v>8707.5</v>
      </c>
      <c r="K23" s="399"/>
      <c r="L23" s="400"/>
      <c r="M23" s="399"/>
      <c r="N23" s="400"/>
      <c r="O23" s="399"/>
      <c r="P23" s="400"/>
      <c r="Q23" s="420"/>
      <c r="R23" s="420"/>
      <c r="S23" s="421"/>
    </row>
    <row r="24" spans="1:19" x14ac:dyDescent="0.25">
      <c r="A24" s="489"/>
      <c r="B24" s="128" t="s">
        <v>87</v>
      </c>
      <c r="C24" s="390">
        <v>43</v>
      </c>
      <c r="D24" s="218"/>
      <c r="E24" s="219">
        <v>13</v>
      </c>
      <c r="F24" s="393">
        <f t="shared" si="17"/>
        <v>0</v>
      </c>
      <c r="G24" s="417">
        <f t="shared" ref="G24:G25" si="22">E24*C24*1720/12</f>
        <v>80123.333333333328</v>
      </c>
      <c r="H24" s="431">
        <f t="shared" ref="H24:H25" si="23">(F24+G24)</f>
        <v>80123.333333333328</v>
      </c>
      <c r="I24" s="416">
        <f t="shared" si="8"/>
        <v>0</v>
      </c>
      <c r="J24" s="396">
        <f t="shared" si="5"/>
        <v>12018.499999999998</v>
      </c>
      <c r="K24" s="399"/>
      <c r="L24" s="400"/>
      <c r="M24" s="399"/>
      <c r="N24" s="400"/>
      <c r="O24" s="399"/>
      <c r="P24" s="400"/>
      <c r="Q24" s="420"/>
      <c r="R24" s="420"/>
      <c r="S24" s="421"/>
    </row>
    <row r="25" spans="1:19" ht="15.75" thickBot="1" x14ac:dyDescent="0.3">
      <c r="A25" s="490"/>
      <c r="B25" s="129" t="s">
        <v>88</v>
      </c>
      <c r="C25" s="391">
        <v>75</v>
      </c>
      <c r="D25" s="220"/>
      <c r="E25" s="221">
        <v>7</v>
      </c>
      <c r="F25" s="393">
        <f t="shared" si="17"/>
        <v>0</v>
      </c>
      <c r="G25" s="417">
        <f t="shared" si="22"/>
        <v>75250</v>
      </c>
      <c r="H25" s="432">
        <f t="shared" si="23"/>
        <v>75250</v>
      </c>
      <c r="I25" s="416">
        <f t="shared" si="8"/>
        <v>0</v>
      </c>
      <c r="J25" s="396">
        <f t="shared" si="5"/>
        <v>11287.5</v>
      </c>
      <c r="K25" s="399"/>
      <c r="L25" s="400"/>
      <c r="M25" s="399"/>
      <c r="N25" s="400"/>
      <c r="O25" s="399"/>
      <c r="P25" s="400"/>
      <c r="Q25" s="433"/>
      <c r="R25" s="434"/>
      <c r="S25" s="435"/>
    </row>
    <row r="26" spans="1:19" s="38" customFormat="1" ht="15.6" customHeight="1" thickBot="1" x14ac:dyDescent="0.3">
      <c r="A26" s="177"/>
      <c r="B26" s="179"/>
      <c r="C26" s="180" t="s">
        <v>92</v>
      </c>
      <c r="D26" s="181">
        <f>SUM(D23:D25)</f>
        <v>0</v>
      </c>
      <c r="E26" s="214">
        <f t="shared" ref="E26:G26" si="24">SUM(E23:E25)</f>
        <v>35</v>
      </c>
      <c r="F26" s="406">
        <f t="shared" si="24"/>
        <v>0</v>
      </c>
      <c r="G26" s="407">
        <f t="shared" si="24"/>
        <v>213423.33333333331</v>
      </c>
      <c r="H26" s="436">
        <f>SUM(H23:H25)</f>
        <v>213423.33333333331</v>
      </c>
      <c r="I26" s="406">
        <f>SUM(I23:I25)</f>
        <v>0</v>
      </c>
      <c r="J26" s="408">
        <f>SUM(J23:J25)</f>
        <v>32013.5</v>
      </c>
      <c r="K26" s="420"/>
      <c r="L26" s="421"/>
      <c r="M26" s="437"/>
      <c r="N26" s="438"/>
      <c r="O26" s="422"/>
      <c r="P26" s="449"/>
      <c r="Q26" s="426">
        <f>F26+I26+M26+O26</f>
        <v>0</v>
      </c>
      <c r="R26" s="426">
        <f>G26+J26+N26+P26</f>
        <v>245436.83333333331</v>
      </c>
      <c r="S26" s="439">
        <f>SUM(Q26:R26)</f>
        <v>245436.83333333331</v>
      </c>
    </row>
    <row r="27" spans="1:19" ht="12.6" customHeight="1" thickBot="1" x14ac:dyDescent="0.3">
      <c r="A27" s="94"/>
      <c r="B27" s="94"/>
      <c r="C27" s="34"/>
      <c r="E27" s="45"/>
      <c r="F27" s="399"/>
      <c r="G27" s="399"/>
      <c r="H27" s="440"/>
      <c r="I27" s="399"/>
      <c r="J27" s="405"/>
      <c r="K27" s="399"/>
      <c r="L27" s="399"/>
      <c r="M27" s="440"/>
      <c r="N27" s="440"/>
      <c r="O27" s="399"/>
      <c r="P27" s="440"/>
      <c r="Q27" s="399"/>
      <c r="R27" s="399"/>
      <c r="S27" s="440"/>
    </row>
    <row r="28" spans="1:19" ht="16.5" thickBot="1" x14ac:dyDescent="0.3">
      <c r="A28" s="498" t="s">
        <v>104</v>
      </c>
      <c r="B28" s="499"/>
      <c r="C28" s="500"/>
      <c r="D28" s="184">
        <f>D10+D14+D18+D22+D26</f>
        <v>55</v>
      </c>
      <c r="E28" s="215">
        <f>E10+E14+E18+E22+E26</f>
        <v>35</v>
      </c>
      <c r="F28" s="441">
        <f>F10+F14+F18+F22+F26</f>
        <v>350450</v>
      </c>
      <c r="G28" s="441">
        <f t="shared" ref="G28" si="25">G10+G14+G18+G22+G26</f>
        <v>213423.33333333331</v>
      </c>
      <c r="H28" s="442">
        <f>H10+H14+H18+H22+H26</f>
        <v>563873.33333333326</v>
      </c>
      <c r="I28" s="441">
        <f>I10+I14+I18+I22+I26</f>
        <v>52567.5</v>
      </c>
      <c r="J28" s="443">
        <f>J10+J14+J18+J22+J26</f>
        <v>32013.5</v>
      </c>
      <c r="K28" s="444">
        <v>1000</v>
      </c>
      <c r="L28" s="444">
        <v>1000</v>
      </c>
      <c r="M28" s="445">
        <f t="shared" ref="M28:P28" si="26">M10+M14+M18+M22+M26</f>
        <v>0</v>
      </c>
      <c r="N28" s="442">
        <f t="shared" si="26"/>
        <v>0</v>
      </c>
      <c r="O28" s="446">
        <f t="shared" si="26"/>
        <v>0</v>
      </c>
      <c r="P28" s="442">
        <f t="shared" si="26"/>
        <v>0</v>
      </c>
      <c r="Q28" s="441">
        <f>Q10+Q14+Q18+Q22+Q26+K28</f>
        <v>404017.5</v>
      </c>
      <c r="R28" s="441">
        <f>R10+R14+R18+R22+R26+L28</f>
        <v>246436.83333333331</v>
      </c>
      <c r="S28" s="442">
        <f>S10+S14+S18+S22+S26+K28+L28</f>
        <v>650454.33333333326</v>
      </c>
    </row>
    <row r="29" spans="1:19" ht="15.75" thickBot="1" x14ac:dyDescent="0.3">
      <c r="A29" s="223"/>
      <c r="B29" s="223"/>
      <c r="C29" s="223"/>
      <c r="H29" s="34"/>
      <c r="K29" s="35"/>
      <c r="Q29" s="104"/>
      <c r="R29" s="104"/>
      <c r="S29" s="104"/>
    </row>
    <row r="30" spans="1:19" ht="15.75" thickTop="1" x14ac:dyDescent="0.25">
      <c r="C30" s="34"/>
      <c r="H30" s="34"/>
      <c r="K30" s="35"/>
    </row>
    <row r="31" spans="1:19" ht="15.75" thickBot="1" x14ac:dyDescent="0.3">
      <c r="H31" s="34"/>
      <c r="K31" s="35"/>
    </row>
    <row r="32" spans="1:19" ht="16.5" thickTop="1" thickBot="1" x14ac:dyDescent="0.3">
      <c r="A32" s="495" t="s">
        <v>97</v>
      </c>
      <c r="B32" s="224" t="s">
        <v>86</v>
      </c>
      <c r="C32" s="228">
        <f t="shared" ref="C32:D34" si="27">D23+D19+D15+D11+D7</f>
        <v>21</v>
      </c>
      <c r="D32" s="228">
        <f t="shared" si="27"/>
        <v>15</v>
      </c>
      <c r="E32" s="228">
        <f>SUM(C32:D32)</f>
        <v>36</v>
      </c>
      <c r="H32" s="34"/>
      <c r="K32" s="35"/>
    </row>
    <row r="33" spans="1:11" ht="16.5" thickTop="1" thickBot="1" x14ac:dyDescent="0.3">
      <c r="A33" s="496"/>
      <c r="B33" s="225" t="s">
        <v>87</v>
      </c>
      <c r="C33" s="228">
        <f t="shared" si="27"/>
        <v>21</v>
      </c>
      <c r="D33" s="228">
        <f t="shared" si="27"/>
        <v>13</v>
      </c>
      <c r="E33" s="228">
        <f t="shared" ref="E33:E34" si="28">SUM(C33:D33)</f>
        <v>34</v>
      </c>
      <c r="H33" s="34"/>
      <c r="K33" s="35"/>
    </row>
    <row r="34" spans="1:11" ht="16.5" thickTop="1" thickBot="1" x14ac:dyDescent="0.3">
      <c r="A34" s="497"/>
      <c r="B34" s="226" t="s">
        <v>88</v>
      </c>
      <c r="C34" s="228">
        <f t="shared" si="27"/>
        <v>13</v>
      </c>
      <c r="D34" s="228">
        <f t="shared" si="27"/>
        <v>7</v>
      </c>
      <c r="E34" s="228">
        <f t="shared" si="28"/>
        <v>20</v>
      </c>
      <c r="H34" s="34"/>
      <c r="K34" s="35"/>
    </row>
    <row r="35" spans="1:11" ht="16.5" thickTop="1" thickBot="1" x14ac:dyDescent="0.3">
      <c r="A35" s="229"/>
      <c r="B35" s="227" t="s">
        <v>65</v>
      </c>
      <c r="C35" s="228">
        <f>SUM(C32:C34)</f>
        <v>55</v>
      </c>
      <c r="D35" s="228">
        <f>SUM(D32:D34)</f>
        <v>35</v>
      </c>
      <c r="E35" s="228">
        <f>SUM(E32:E34)</f>
        <v>90</v>
      </c>
      <c r="H35" s="34"/>
      <c r="K35" s="35"/>
    </row>
    <row r="36" spans="1:11" x14ac:dyDescent="0.25">
      <c r="C36" s="34"/>
      <c r="H36" s="34"/>
      <c r="K36" s="35"/>
    </row>
    <row r="37" spans="1:11" x14ac:dyDescent="0.25">
      <c r="C37" s="34"/>
      <c r="H37" s="34"/>
      <c r="K37" s="35"/>
    </row>
    <row r="38" spans="1:11" x14ac:dyDescent="0.25">
      <c r="C38" s="34"/>
      <c r="H38" s="34"/>
      <c r="K38" s="35"/>
    </row>
    <row r="39" spans="1:11" x14ac:dyDescent="0.25">
      <c r="C39" s="34"/>
      <c r="H39" s="34"/>
      <c r="K39" s="35"/>
    </row>
    <row r="40" spans="1:11" x14ac:dyDescent="0.25">
      <c r="C40" s="34"/>
      <c r="H40" s="34"/>
      <c r="K40" s="35"/>
    </row>
    <row r="41" spans="1:11" ht="15.75" thickBot="1" x14ac:dyDescent="0.3">
      <c r="C41" s="34"/>
      <c r="H41" s="34"/>
      <c r="K41" s="36"/>
    </row>
    <row r="42" spans="1:11" ht="15.75" thickTop="1" x14ac:dyDescent="0.25">
      <c r="C42" s="34"/>
      <c r="H42" s="34"/>
    </row>
    <row r="43" spans="1:11" x14ac:dyDescent="0.25">
      <c r="C43" s="34"/>
      <c r="H43" s="34"/>
    </row>
    <row r="44" spans="1:11" x14ac:dyDescent="0.25">
      <c r="C44" s="34"/>
      <c r="H44" s="34"/>
    </row>
    <row r="45" spans="1:11" x14ac:dyDescent="0.25">
      <c r="H45" s="34"/>
    </row>
    <row r="46" spans="1:11" x14ac:dyDescent="0.25">
      <c r="H46" s="34"/>
    </row>
    <row r="47" spans="1:11" x14ac:dyDescent="0.25">
      <c r="H47" s="34"/>
    </row>
    <row r="48" spans="1:11" x14ac:dyDescent="0.25">
      <c r="H48" s="34"/>
    </row>
  </sheetData>
  <mergeCells count="15">
    <mergeCell ref="A28:C28"/>
    <mergeCell ref="A32:A34"/>
    <mergeCell ref="K5:L5"/>
    <mergeCell ref="Q5:S5"/>
    <mergeCell ref="B6:C6"/>
    <mergeCell ref="A7:A9"/>
    <mergeCell ref="A11:A13"/>
    <mergeCell ref="M5:N5"/>
    <mergeCell ref="O5:P5"/>
    <mergeCell ref="A23:A25"/>
    <mergeCell ref="A19:A21"/>
    <mergeCell ref="A5:E5"/>
    <mergeCell ref="F5:H5"/>
    <mergeCell ref="I5:J5"/>
    <mergeCell ref="A15:A17"/>
  </mergeCells>
  <pageMargins left="0.7" right="0.7" top="0.75" bottom="0.75" header="0.3" footer="0.3"/>
  <ignoredErrors>
    <ignoredError sqref="F10:J10 F14:J14 F18:J18 F22:J22" 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5C7C7-63FD-43A8-AD74-1DE6A02C50CC}">
  <dimension ref="A5:S4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3" sqref="A3"/>
      <selection pane="bottomRight" activeCell="A30" sqref="A30:XFD30"/>
    </sheetView>
  </sheetViews>
  <sheetFormatPr defaultColWidth="14.28515625" defaultRowHeight="15" x14ac:dyDescent="0.25"/>
  <cols>
    <col min="1" max="1" width="17" style="15" customWidth="1"/>
    <col min="2" max="3" width="14.28515625" style="15"/>
    <col min="4" max="4" width="10.7109375" style="15" customWidth="1"/>
    <col min="5" max="5" width="12.42578125" style="15" customWidth="1"/>
    <col min="6" max="9" width="14.28515625" style="15"/>
    <col min="10" max="10" width="14.28515625" style="15" customWidth="1"/>
    <col min="11" max="11" width="20.42578125" style="15" bestFit="1" customWidth="1"/>
    <col min="12" max="12" width="20.42578125" style="15" customWidth="1"/>
    <col min="13" max="19" width="14.28515625" style="15"/>
    <col min="20" max="20" width="21.42578125" style="15" customWidth="1"/>
    <col min="21" max="16384" width="14.28515625" style="15"/>
  </cols>
  <sheetData>
    <row r="5" spans="1:19" s="27" customFormat="1" ht="41.45" customHeight="1" thickTop="1" thickBot="1" x14ac:dyDescent="0.3">
      <c r="A5" s="491" t="s">
        <v>106</v>
      </c>
      <c r="B5" s="491"/>
      <c r="C5" s="491"/>
      <c r="D5" s="491"/>
      <c r="E5" s="492"/>
      <c r="F5" s="487" t="s">
        <v>99</v>
      </c>
      <c r="G5" s="487"/>
      <c r="H5" s="487"/>
      <c r="I5" s="487" t="s">
        <v>100</v>
      </c>
      <c r="J5" s="487"/>
      <c r="K5" s="493" t="s">
        <v>71</v>
      </c>
      <c r="L5" s="493"/>
      <c r="M5" s="493" t="s">
        <v>72</v>
      </c>
      <c r="N5" s="493"/>
      <c r="O5" s="493" t="s">
        <v>73</v>
      </c>
      <c r="P5" s="493"/>
      <c r="Q5" s="487" t="s">
        <v>101</v>
      </c>
      <c r="R5" s="487"/>
      <c r="S5" s="487"/>
    </row>
    <row r="6" spans="1:19" s="22" customFormat="1" ht="61.5" thickTop="1" thickBot="1" x14ac:dyDescent="0.3">
      <c r="A6" s="107" t="s">
        <v>102</v>
      </c>
      <c r="B6" s="494" t="s">
        <v>103</v>
      </c>
      <c r="C6" s="494"/>
      <c r="D6" s="173" t="s">
        <v>77</v>
      </c>
      <c r="E6" s="174" t="s">
        <v>78</v>
      </c>
      <c r="F6" s="175" t="s">
        <v>79</v>
      </c>
      <c r="G6" s="169" t="s">
        <v>80</v>
      </c>
      <c r="H6" s="172" t="s">
        <v>81</v>
      </c>
      <c r="I6" s="175" t="s">
        <v>79</v>
      </c>
      <c r="J6" s="176" t="s">
        <v>80</v>
      </c>
      <c r="K6" s="209" t="s">
        <v>82</v>
      </c>
      <c r="L6" s="213" t="s">
        <v>83</v>
      </c>
      <c r="M6" s="209" t="s">
        <v>82</v>
      </c>
      <c r="N6" s="171" t="s">
        <v>83</v>
      </c>
      <c r="O6" s="175" t="s">
        <v>82</v>
      </c>
      <c r="P6" s="171" t="s">
        <v>83</v>
      </c>
      <c r="Q6" s="175" t="s">
        <v>82</v>
      </c>
      <c r="R6" s="170" t="s">
        <v>83</v>
      </c>
      <c r="S6" s="176" t="s">
        <v>81</v>
      </c>
    </row>
    <row r="7" spans="1:19" ht="15.75" thickTop="1" x14ac:dyDescent="0.25">
      <c r="A7" s="488" t="s">
        <v>60</v>
      </c>
      <c r="B7" s="127" t="s">
        <v>86</v>
      </c>
      <c r="C7" s="392">
        <v>27</v>
      </c>
      <c r="D7" s="216">
        <v>10</v>
      </c>
      <c r="E7" s="217"/>
      <c r="F7" s="393">
        <f>D7*C7*1720/12</f>
        <v>38700</v>
      </c>
      <c r="G7" s="394">
        <f>E7*C7*1720/12</f>
        <v>0</v>
      </c>
      <c r="H7" s="395">
        <f>F7+G7</f>
        <v>38700</v>
      </c>
      <c r="I7" s="393">
        <f>15%*F7</f>
        <v>5805</v>
      </c>
      <c r="J7" s="396">
        <f>15%*G7</f>
        <v>0</v>
      </c>
      <c r="K7" s="397"/>
      <c r="L7" s="398"/>
      <c r="M7" s="397"/>
      <c r="N7" s="398"/>
      <c r="O7" s="399"/>
      <c r="P7" s="400"/>
      <c r="Q7" s="399"/>
      <c r="R7" s="399"/>
      <c r="S7" s="400"/>
    </row>
    <row r="8" spans="1:19" x14ac:dyDescent="0.25">
      <c r="A8" s="489"/>
      <c r="B8" s="128" t="s">
        <v>87</v>
      </c>
      <c r="C8" s="390">
        <v>43</v>
      </c>
      <c r="D8" s="218">
        <v>5</v>
      </c>
      <c r="E8" s="219"/>
      <c r="F8" s="401">
        <f t="shared" ref="F8:F9" si="0">D8*C8*1720/12</f>
        <v>30816.666666666668</v>
      </c>
      <c r="G8" s="402">
        <f t="shared" ref="G8:G9" si="1">E8*C8*1720/12</f>
        <v>0</v>
      </c>
      <c r="H8" s="395">
        <f t="shared" ref="H8:H9" si="2">F8+G8</f>
        <v>30816.666666666668</v>
      </c>
      <c r="I8" s="393">
        <f t="shared" ref="I8:J9" si="3">15%*F8</f>
        <v>4622.5</v>
      </c>
      <c r="J8" s="396">
        <f t="shared" si="3"/>
        <v>0</v>
      </c>
      <c r="K8" s="397"/>
      <c r="L8" s="398"/>
      <c r="M8" s="397"/>
      <c r="N8" s="398"/>
      <c r="O8" s="399"/>
      <c r="P8" s="400"/>
      <c r="Q8" s="399"/>
      <c r="R8" s="399"/>
      <c r="S8" s="400"/>
    </row>
    <row r="9" spans="1:19" ht="15.75" thickBot="1" x14ac:dyDescent="0.3">
      <c r="A9" s="490"/>
      <c r="B9" s="129" t="s">
        <v>88</v>
      </c>
      <c r="C9" s="391">
        <v>75</v>
      </c>
      <c r="D9" s="220"/>
      <c r="E9" s="221"/>
      <c r="F9" s="393">
        <f t="shared" si="0"/>
        <v>0</v>
      </c>
      <c r="G9" s="403">
        <f t="shared" si="1"/>
        <v>0</v>
      </c>
      <c r="H9" s="395">
        <f t="shared" si="2"/>
        <v>0</v>
      </c>
      <c r="I9" s="393">
        <f t="shared" si="3"/>
        <v>0</v>
      </c>
      <c r="J9" s="396">
        <f>15%*G9</f>
        <v>0</v>
      </c>
      <c r="K9" s="397"/>
      <c r="L9" s="398"/>
      <c r="M9" s="397"/>
      <c r="N9" s="398"/>
      <c r="O9" s="399"/>
      <c r="P9" s="400"/>
      <c r="Q9" s="404"/>
      <c r="R9" s="405"/>
      <c r="S9" s="400"/>
    </row>
    <row r="10" spans="1:19" ht="15.75" thickBot="1" x14ac:dyDescent="0.3">
      <c r="A10" s="177"/>
      <c r="B10" s="178"/>
      <c r="C10" s="183" t="s">
        <v>85</v>
      </c>
      <c r="D10" s="181">
        <f>SUM(D7:D9)</f>
        <v>15</v>
      </c>
      <c r="E10" s="182">
        <f t="shared" ref="E10" si="4">SUM(E7:E9)</f>
        <v>0</v>
      </c>
      <c r="F10" s="406">
        <f>SUM(F7:F9)</f>
        <v>69516.666666666672</v>
      </c>
      <c r="G10" s="407">
        <f>SUM(G7:G9)</f>
        <v>0</v>
      </c>
      <c r="H10" s="408">
        <f>SUM(H7:H9)</f>
        <v>69516.666666666672</v>
      </c>
      <c r="I10" s="406">
        <f>SUM(I7:I9)</f>
        <v>10427.5</v>
      </c>
      <c r="J10" s="408">
        <f>SUM(J7:J9)</f>
        <v>0</v>
      </c>
      <c r="K10" s="397"/>
      <c r="L10" s="398"/>
      <c r="M10" s="409"/>
      <c r="N10" s="410"/>
      <c r="O10" s="411"/>
      <c r="P10" s="412"/>
      <c r="Q10" s="413">
        <f>F10+I10+M10+O10</f>
        <v>79944.166666666672</v>
      </c>
      <c r="R10" s="414">
        <f>G10+J10+N10+P10</f>
        <v>0</v>
      </c>
      <c r="S10" s="415">
        <f>SUM(Q10:R10)</f>
        <v>79944.166666666672</v>
      </c>
    </row>
    <row r="11" spans="1:19" x14ac:dyDescent="0.25">
      <c r="A11" s="488" t="s">
        <v>61</v>
      </c>
      <c r="B11" s="130" t="s">
        <v>86</v>
      </c>
      <c r="C11" s="389">
        <v>27</v>
      </c>
      <c r="D11" s="216"/>
      <c r="E11" s="222"/>
      <c r="F11" s="416">
        <f>D11*C11*1720/12</f>
        <v>0</v>
      </c>
      <c r="G11" s="417">
        <f>E11*C11*1720/12</f>
        <v>0</v>
      </c>
      <c r="H11" s="418">
        <f>F11+G11</f>
        <v>0</v>
      </c>
      <c r="I11" s="416">
        <f>15%*F11</f>
        <v>0</v>
      </c>
      <c r="J11" s="396">
        <f t="shared" ref="J11:J25" si="5">15%*G11</f>
        <v>0</v>
      </c>
      <c r="K11" s="399"/>
      <c r="L11" s="400"/>
      <c r="M11" s="399"/>
      <c r="N11" s="400"/>
      <c r="O11" s="399"/>
      <c r="P11" s="400"/>
      <c r="Q11" s="419"/>
      <c r="R11" s="420"/>
      <c r="S11" s="421"/>
    </row>
    <row r="12" spans="1:19" x14ac:dyDescent="0.25">
      <c r="A12" s="489"/>
      <c r="B12" s="128" t="s">
        <v>87</v>
      </c>
      <c r="C12" s="390">
        <v>43</v>
      </c>
      <c r="D12" s="218">
        <v>5</v>
      </c>
      <c r="E12" s="219"/>
      <c r="F12" s="416">
        <f>D12*C12*1720/12</f>
        <v>30816.666666666668</v>
      </c>
      <c r="G12" s="417">
        <f t="shared" ref="G12:G13" si="6">E12*C12*1720/12</f>
        <v>0</v>
      </c>
      <c r="H12" s="418">
        <f t="shared" ref="H12:H13" si="7">F12+G12</f>
        <v>30816.666666666668</v>
      </c>
      <c r="I12" s="416">
        <f t="shared" ref="I12:I25" si="8">15%*F12</f>
        <v>4622.5</v>
      </c>
      <c r="J12" s="396">
        <f t="shared" si="5"/>
        <v>0</v>
      </c>
      <c r="K12" s="399"/>
      <c r="L12" s="400"/>
      <c r="M12" s="399"/>
      <c r="N12" s="400"/>
      <c r="O12" s="399"/>
      <c r="P12" s="400"/>
      <c r="Q12" s="420"/>
      <c r="R12" s="420"/>
      <c r="S12" s="421"/>
    </row>
    <row r="13" spans="1:19" ht="15.75" thickBot="1" x14ac:dyDescent="0.3">
      <c r="A13" s="490"/>
      <c r="B13" s="129" t="s">
        <v>88</v>
      </c>
      <c r="C13" s="391">
        <v>75</v>
      </c>
      <c r="D13" s="220"/>
      <c r="E13" s="221"/>
      <c r="F13" s="416">
        <f t="shared" ref="F13" si="9">D13*C13*1720/12</f>
        <v>0</v>
      </c>
      <c r="G13" s="417">
        <f t="shared" si="6"/>
        <v>0</v>
      </c>
      <c r="H13" s="418">
        <f t="shared" si="7"/>
        <v>0</v>
      </c>
      <c r="I13" s="416">
        <f t="shared" si="8"/>
        <v>0</v>
      </c>
      <c r="J13" s="396">
        <f t="shared" si="5"/>
        <v>0</v>
      </c>
      <c r="K13" s="399"/>
      <c r="L13" s="400"/>
      <c r="M13" s="399"/>
      <c r="N13" s="400"/>
      <c r="O13" s="399"/>
      <c r="P13" s="400"/>
      <c r="Q13" s="420"/>
      <c r="R13" s="420"/>
      <c r="S13" s="421"/>
    </row>
    <row r="14" spans="1:19" s="38" customFormat="1" ht="15.75" thickBot="1" x14ac:dyDescent="0.3">
      <c r="A14" s="177"/>
      <c r="B14" s="178"/>
      <c r="C14" s="183" t="s">
        <v>89</v>
      </c>
      <c r="D14" s="181">
        <f>SUM(D11:D13)</f>
        <v>5</v>
      </c>
      <c r="E14" s="182">
        <f t="shared" ref="E14" si="10">SUM(E11:E13)</f>
        <v>0</v>
      </c>
      <c r="F14" s="406">
        <f>SUM(F11:F13)</f>
        <v>30816.666666666668</v>
      </c>
      <c r="G14" s="407">
        <f>SUM(G11:G13)</f>
        <v>0</v>
      </c>
      <c r="H14" s="408">
        <f>SUM(H11:H13)</f>
        <v>30816.666666666668</v>
      </c>
      <c r="I14" s="406">
        <f t="shared" ref="I14:J14" si="11">SUM(I11:I13)</f>
        <v>4622.5</v>
      </c>
      <c r="J14" s="408">
        <f t="shared" si="11"/>
        <v>0</v>
      </c>
      <c r="K14" s="420"/>
      <c r="L14" s="421"/>
      <c r="M14" s="422"/>
      <c r="N14" s="423"/>
      <c r="O14" s="422"/>
      <c r="P14" s="424"/>
      <c r="Q14" s="425">
        <f>F14+I14+M14+O14</f>
        <v>35439.166666666672</v>
      </c>
      <c r="R14" s="426">
        <f>G14+J14+N14+P14</f>
        <v>0</v>
      </c>
      <c r="S14" s="415">
        <f>SUM(Q14:R14)</f>
        <v>35439.166666666672</v>
      </c>
    </row>
    <row r="15" spans="1:19" x14ac:dyDescent="0.25">
      <c r="A15" s="488" t="s">
        <v>62</v>
      </c>
      <c r="B15" s="130" t="s">
        <v>86</v>
      </c>
      <c r="C15" s="389">
        <v>27</v>
      </c>
      <c r="D15" s="216">
        <v>5</v>
      </c>
      <c r="E15" s="222"/>
      <c r="F15" s="416">
        <f>D15*C15*1720/12</f>
        <v>19350</v>
      </c>
      <c r="G15" s="417">
        <f>E15*C15*1720/12</f>
        <v>0</v>
      </c>
      <c r="H15" s="418">
        <f>F15+G15</f>
        <v>19350</v>
      </c>
      <c r="I15" s="416">
        <f t="shared" si="8"/>
        <v>2902.5</v>
      </c>
      <c r="J15" s="396">
        <f t="shared" si="5"/>
        <v>0</v>
      </c>
      <c r="K15" s="399"/>
      <c r="L15" s="400"/>
      <c r="M15" s="399"/>
      <c r="N15" s="400"/>
      <c r="O15" s="399"/>
      <c r="P15" s="400"/>
      <c r="Q15" s="420"/>
      <c r="R15" s="420"/>
      <c r="S15" s="421"/>
    </row>
    <row r="16" spans="1:19" x14ac:dyDescent="0.25">
      <c r="A16" s="489"/>
      <c r="B16" s="128" t="s">
        <v>87</v>
      </c>
      <c r="C16" s="390">
        <v>43</v>
      </c>
      <c r="D16" s="218">
        <v>5</v>
      </c>
      <c r="E16" s="219"/>
      <c r="F16" s="416">
        <f>D16*C16*1720/12</f>
        <v>30816.666666666668</v>
      </c>
      <c r="G16" s="417">
        <f t="shared" ref="G16:G17" si="12">E16*C16*1720/12</f>
        <v>0</v>
      </c>
      <c r="H16" s="418">
        <f t="shared" ref="H16:H17" si="13">F16+G16</f>
        <v>30816.666666666668</v>
      </c>
      <c r="I16" s="416">
        <f t="shared" si="8"/>
        <v>4622.5</v>
      </c>
      <c r="J16" s="396">
        <f t="shared" si="5"/>
        <v>0</v>
      </c>
      <c r="K16" s="399"/>
      <c r="L16" s="400"/>
      <c r="M16" s="399"/>
      <c r="N16" s="400"/>
      <c r="O16" s="399"/>
      <c r="P16" s="400"/>
      <c r="Q16" s="420"/>
      <c r="R16" s="420"/>
      <c r="S16" s="421"/>
    </row>
    <row r="17" spans="1:19" ht="15.75" thickBot="1" x14ac:dyDescent="0.3">
      <c r="A17" s="490"/>
      <c r="B17" s="129" t="s">
        <v>88</v>
      </c>
      <c r="C17" s="391">
        <v>75</v>
      </c>
      <c r="D17" s="220">
        <v>7</v>
      </c>
      <c r="E17" s="221"/>
      <c r="F17" s="416">
        <f t="shared" ref="F17" si="14">D17*C17*1720/12</f>
        <v>75250</v>
      </c>
      <c r="G17" s="417">
        <f t="shared" si="12"/>
        <v>0</v>
      </c>
      <c r="H17" s="418">
        <f t="shared" si="13"/>
        <v>75250</v>
      </c>
      <c r="I17" s="416">
        <f t="shared" si="8"/>
        <v>11287.5</v>
      </c>
      <c r="J17" s="396">
        <f t="shared" si="5"/>
        <v>0</v>
      </c>
      <c r="K17" s="399"/>
      <c r="L17" s="400"/>
      <c r="M17" s="399"/>
      <c r="N17" s="400"/>
      <c r="O17" s="399"/>
      <c r="P17" s="400"/>
      <c r="Q17" s="420"/>
      <c r="R17" s="420"/>
      <c r="S17" s="421"/>
    </row>
    <row r="18" spans="1:19" s="38" customFormat="1" ht="15.75" thickBot="1" x14ac:dyDescent="0.3">
      <c r="A18" s="177"/>
      <c r="B18" s="179"/>
      <c r="C18" s="180" t="s">
        <v>90</v>
      </c>
      <c r="D18" s="181">
        <f>SUM(D15:D17)</f>
        <v>17</v>
      </c>
      <c r="E18" s="182">
        <f t="shared" ref="E18:F18" si="15">SUM(E15:E17)</f>
        <v>0</v>
      </c>
      <c r="F18" s="406">
        <f t="shared" si="15"/>
        <v>125416.66666666667</v>
      </c>
      <c r="G18" s="407">
        <f>SUM(G15:G17)</f>
        <v>0</v>
      </c>
      <c r="H18" s="408">
        <f>SUM(H15:H17)</f>
        <v>125416.66666666667</v>
      </c>
      <c r="I18" s="406">
        <f t="shared" ref="I18:J18" si="16">SUM(I15:I17)</f>
        <v>18812.5</v>
      </c>
      <c r="J18" s="408">
        <f t="shared" si="16"/>
        <v>0</v>
      </c>
      <c r="K18" s="420"/>
      <c r="L18" s="421"/>
      <c r="M18" s="422"/>
      <c r="N18" s="423"/>
      <c r="O18" s="422"/>
      <c r="P18" s="423"/>
      <c r="Q18" s="427">
        <f>F18+I18+M18+O18</f>
        <v>144229.16666666669</v>
      </c>
      <c r="R18" s="427">
        <f>G18+J18+N18+P18</f>
        <v>0</v>
      </c>
      <c r="S18" s="428">
        <f>SUM(Q18:R18)</f>
        <v>144229.16666666669</v>
      </c>
    </row>
    <row r="19" spans="1:19" x14ac:dyDescent="0.25">
      <c r="A19" s="488" t="s">
        <v>63</v>
      </c>
      <c r="B19" s="130" t="s">
        <v>86</v>
      </c>
      <c r="C19" s="389">
        <v>27</v>
      </c>
      <c r="D19" s="216">
        <v>6</v>
      </c>
      <c r="E19" s="222"/>
      <c r="F19" s="393">
        <f>D19*C19*1720/12</f>
        <v>23220</v>
      </c>
      <c r="G19" s="417">
        <f>E19*C19*1720/12</f>
        <v>0</v>
      </c>
      <c r="H19" s="396">
        <f>F19+G19</f>
        <v>23220</v>
      </c>
      <c r="I19" s="416">
        <f t="shared" si="8"/>
        <v>3483</v>
      </c>
      <c r="J19" s="429">
        <f t="shared" si="5"/>
        <v>0</v>
      </c>
      <c r="K19" s="399"/>
      <c r="L19" s="400"/>
      <c r="M19" s="399"/>
      <c r="N19" s="400"/>
      <c r="O19" s="399"/>
      <c r="P19" s="400"/>
      <c r="Q19" s="420"/>
      <c r="R19" s="420"/>
      <c r="S19" s="421"/>
    </row>
    <row r="20" spans="1:19" x14ac:dyDescent="0.25">
      <c r="A20" s="489"/>
      <c r="B20" s="128" t="s">
        <v>87</v>
      </c>
      <c r="C20" s="390">
        <v>43</v>
      </c>
      <c r="D20" s="218">
        <v>6</v>
      </c>
      <c r="E20" s="219"/>
      <c r="F20" s="393">
        <f t="shared" ref="F20:F25" si="17">D20*C20*1720/12</f>
        <v>36980</v>
      </c>
      <c r="G20" s="417">
        <f t="shared" ref="G20:G21" si="18">E20*C20*1720/12</f>
        <v>0</v>
      </c>
      <c r="H20" s="396">
        <f t="shared" ref="H20:H21" si="19">F20+G20</f>
        <v>36980</v>
      </c>
      <c r="I20" s="416">
        <f>15%*F20</f>
        <v>5547</v>
      </c>
      <c r="J20" s="396">
        <f t="shared" si="5"/>
        <v>0</v>
      </c>
      <c r="K20" s="399"/>
      <c r="L20" s="400"/>
      <c r="M20" s="399"/>
      <c r="N20" s="400"/>
      <c r="O20" s="399"/>
      <c r="P20" s="400"/>
      <c r="Q20" s="420"/>
      <c r="R20" s="420"/>
      <c r="S20" s="421"/>
    </row>
    <row r="21" spans="1:19" ht="15.75" thickBot="1" x14ac:dyDescent="0.3">
      <c r="A21" s="490"/>
      <c r="B21" s="129" t="s">
        <v>88</v>
      </c>
      <c r="C21" s="391">
        <v>75</v>
      </c>
      <c r="D21" s="220">
        <v>6</v>
      </c>
      <c r="E21" s="221"/>
      <c r="F21" s="393">
        <f t="shared" si="17"/>
        <v>64500</v>
      </c>
      <c r="G21" s="417">
        <f t="shared" si="18"/>
        <v>0</v>
      </c>
      <c r="H21" s="396">
        <f t="shared" si="19"/>
        <v>64500</v>
      </c>
      <c r="I21" s="416">
        <f t="shared" si="8"/>
        <v>9675</v>
      </c>
      <c r="J21" s="396">
        <f t="shared" si="5"/>
        <v>0</v>
      </c>
      <c r="K21" s="399"/>
      <c r="L21" s="400"/>
      <c r="M21" s="399"/>
      <c r="N21" s="400"/>
      <c r="O21" s="399"/>
      <c r="P21" s="400"/>
      <c r="Q21" s="420"/>
      <c r="R21" s="420"/>
      <c r="S21" s="421"/>
    </row>
    <row r="22" spans="1:19" s="38" customFormat="1" ht="15.75" thickBot="1" x14ac:dyDescent="0.3">
      <c r="A22" s="177"/>
      <c r="B22" s="179"/>
      <c r="C22" s="180" t="s">
        <v>91</v>
      </c>
      <c r="D22" s="181">
        <f>SUM(D19:D21)</f>
        <v>18</v>
      </c>
      <c r="E22" s="182">
        <f t="shared" ref="E22:G22" si="20">SUM(E19:E21)</f>
        <v>0</v>
      </c>
      <c r="F22" s="406">
        <f>SUM(F19:F21)</f>
        <v>124700</v>
      </c>
      <c r="G22" s="407">
        <f t="shared" si="20"/>
        <v>0</v>
      </c>
      <c r="H22" s="408">
        <f>SUM(H19:H21)</f>
        <v>124700</v>
      </c>
      <c r="I22" s="406">
        <f>SUM(I19:I21)</f>
        <v>18705</v>
      </c>
      <c r="J22" s="408">
        <f t="shared" ref="J22" si="21">SUM(J19:J21)</f>
        <v>0</v>
      </c>
      <c r="K22" s="420"/>
      <c r="L22" s="421"/>
      <c r="M22" s="422"/>
      <c r="N22" s="423"/>
      <c r="O22" s="422"/>
      <c r="P22" s="424"/>
      <c r="Q22" s="425">
        <f>F22+I22+M22+O22</f>
        <v>143405</v>
      </c>
      <c r="R22" s="426">
        <f>G22+J22+N22+P22</f>
        <v>0</v>
      </c>
      <c r="S22" s="415">
        <f>SUM(Q22:R22)</f>
        <v>143405</v>
      </c>
    </row>
    <row r="23" spans="1:19" x14ac:dyDescent="0.25">
      <c r="A23" s="488" t="s">
        <v>64</v>
      </c>
      <c r="B23" s="130" t="s">
        <v>86</v>
      </c>
      <c r="C23" s="389">
        <v>27</v>
      </c>
      <c r="D23" s="216"/>
      <c r="E23" s="222">
        <v>15</v>
      </c>
      <c r="F23" s="393">
        <f t="shared" si="17"/>
        <v>0</v>
      </c>
      <c r="G23" s="417">
        <f>E23*C23*1720/12</f>
        <v>58050</v>
      </c>
      <c r="H23" s="430">
        <f>(F23+G23)</f>
        <v>58050</v>
      </c>
      <c r="I23" s="416">
        <f t="shared" si="8"/>
        <v>0</v>
      </c>
      <c r="J23" s="396">
        <f t="shared" si="5"/>
        <v>8707.5</v>
      </c>
      <c r="K23" s="399"/>
      <c r="L23" s="400"/>
      <c r="M23" s="399"/>
      <c r="N23" s="400"/>
      <c r="O23" s="399"/>
      <c r="P23" s="400"/>
      <c r="Q23" s="420"/>
      <c r="R23" s="420"/>
      <c r="S23" s="421"/>
    </row>
    <row r="24" spans="1:19" x14ac:dyDescent="0.25">
      <c r="A24" s="489"/>
      <c r="B24" s="128" t="s">
        <v>87</v>
      </c>
      <c r="C24" s="390">
        <v>43</v>
      </c>
      <c r="D24" s="218"/>
      <c r="E24" s="219">
        <v>13</v>
      </c>
      <c r="F24" s="393">
        <f t="shared" si="17"/>
        <v>0</v>
      </c>
      <c r="G24" s="417">
        <f t="shared" ref="G24:G25" si="22">E24*C24*1720/12</f>
        <v>80123.333333333328</v>
      </c>
      <c r="H24" s="431">
        <f t="shared" ref="H24:H25" si="23">(F24+G24)</f>
        <v>80123.333333333328</v>
      </c>
      <c r="I24" s="416">
        <f t="shared" si="8"/>
        <v>0</v>
      </c>
      <c r="J24" s="396">
        <f t="shared" si="5"/>
        <v>12018.499999999998</v>
      </c>
      <c r="K24" s="399"/>
      <c r="L24" s="400"/>
      <c r="M24" s="399"/>
      <c r="N24" s="400"/>
      <c r="O24" s="399"/>
      <c r="P24" s="400"/>
      <c r="Q24" s="420"/>
      <c r="R24" s="420"/>
      <c r="S24" s="421"/>
    </row>
    <row r="25" spans="1:19" ht="15.75" thickBot="1" x14ac:dyDescent="0.3">
      <c r="A25" s="490"/>
      <c r="B25" s="129" t="s">
        <v>88</v>
      </c>
      <c r="C25" s="391">
        <v>75</v>
      </c>
      <c r="D25" s="220"/>
      <c r="E25" s="221">
        <v>7</v>
      </c>
      <c r="F25" s="393">
        <f t="shared" si="17"/>
        <v>0</v>
      </c>
      <c r="G25" s="417">
        <f t="shared" si="22"/>
        <v>75250</v>
      </c>
      <c r="H25" s="432">
        <f t="shared" si="23"/>
        <v>75250</v>
      </c>
      <c r="I25" s="416">
        <f t="shared" si="8"/>
        <v>0</v>
      </c>
      <c r="J25" s="396">
        <f t="shared" si="5"/>
        <v>11287.5</v>
      </c>
      <c r="K25" s="399"/>
      <c r="L25" s="400"/>
      <c r="M25" s="399"/>
      <c r="N25" s="400"/>
      <c r="O25" s="399"/>
      <c r="P25" s="400"/>
      <c r="Q25" s="433"/>
      <c r="R25" s="434"/>
      <c r="S25" s="435"/>
    </row>
    <row r="26" spans="1:19" s="38" customFormat="1" ht="15.6" customHeight="1" thickBot="1" x14ac:dyDescent="0.3">
      <c r="A26" s="177"/>
      <c r="B26" s="179"/>
      <c r="C26" s="180" t="s">
        <v>92</v>
      </c>
      <c r="D26" s="181">
        <f>SUM(D23:D25)</f>
        <v>0</v>
      </c>
      <c r="E26" s="214">
        <f t="shared" ref="E26:G26" si="24">SUM(E23:E25)</f>
        <v>35</v>
      </c>
      <c r="F26" s="406">
        <f>SUM(F23:F25)</f>
        <v>0</v>
      </c>
      <c r="G26" s="407">
        <f t="shared" si="24"/>
        <v>213423.33333333331</v>
      </c>
      <c r="H26" s="436">
        <f>SUM(H23:H25)</f>
        <v>213423.33333333331</v>
      </c>
      <c r="I26" s="406">
        <f>SUM(I23:I25)</f>
        <v>0</v>
      </c>
      <c r="J26" s="408">
        <f>SUM(J23:J25)</f>
        <v>32013.5</v>
      </c>
      <c r="K26" s="420"/>
      <c r="L26" s="421"/>
      <c r="M26" s="437"/>
      <c r="N26" s="438"/>
      <c r="O26" s="422"/>
      <c r="P26" s="449"/>
      <c r="Q26" s="426">
        <f>F26+I26+M26+O26</f>
        <v>0</v>
      </c>
      <c r="R26" s="426">
        <f>G26+J26+N26+P26</f>
        <v>245436.83333333331</v>
      </c>
      <c r="S26" s="439">
        <f>SUM(Q26:R26)</f>
        <v>245436.83333333331</v>
      </c>
    </row>
    <row r="27" spans="1:19" ht="12.6" customHeight="1" thickBot="1" x14ac:dyDescent="0.3">
      <c r="A27" s="94"/>
      <c r="B27" s="94"/>
      <c r="C27" s="34"/>
      <c r="E27" s="45"/>
      <c r="F27" s="399"/>
      <c r="G27" s="399"/>
      <c r="H27" s="440"/>
      <c r="I27" s="399"/>
      <c r="J27" s="405"/>
      <c r="K27" s="399"/>
      <c r="L27" s="399"/>
      <c r="M27" s="440"/>
      <c r="N27" s="440"/>
      <c r="O27" s="399"/>
      <c r="P27" s="440"/>
      <c r="Q27" s="399"/>
      <c r="R27" s="399"/>
      <c r="S27" s="440"/>
    </row>
    <row r="28" spans="1:19" ht="16.5" thickBot="1" x14ac:dyDescent="0.3">
      <c r="A28" s="498" t="s">
        <v>104</v>
      </c>
      <c r="B28" s="499"/>
      <c r="C28" s="500"/>
      <c r="D28" s="184">
        <f t="shared" ref="D28:J28" si="25">D10+D14+D18+D22+D26</f>
        <v>55</v>
      </c>
      <c r="E28" s="215">
        <f t="shared" si="25"/>
        <v>35</v>
      </c>
      <c r="F28" s="441">
        <f t="shared" si="25"/>
        <v>350450</v>
      </c>
      <c r="G28" s="441">
        <f t="shared" si="25"/>
        <v>213423.33333333331</v>
      </c>
      <c r="H28" s="442">
        <f t="shared" si="25"/>
        <v>563873.33333333326</v>
      </c>
      <c r="I28" s="441">
        <f t="shared" si="25"/>
        <v>52567.5</v>
      </c>
      <c r="J28" s="443">
        <f t="shared" si="25"/>
        <v>32013.5</v>
      </c>
      <c r="K28" s="444">
        <v>1000</v>
      </c>
      <c r="L28" s="444">
        <v>1000</v>
      </c>
      <c r="M28" s="445">
        <f t="shared" ref="M28:P28" si="26">M10+M14+M18+M22+M26</f>
        <v>0</v>
      </c>
      <c r="N28" s="442">
        <f t="shared" si="26"/>
        <v>0</v>
      </c>
      <c r="O28" s="446">
        <f t="shared" si="26"/>
        <v>0</v>
      </c>
      <c r="P28" s="442">
        <f t="shared" si="26"/>
        <v>0</v>
      </c>
      <c r="Q28" s="441">
        <f>Q10+Q14+Q18+Q22+Q26+K28</f>
        <v>404017.5</v>
      </c>
      <c r="R28" s="441">
        <f>R10+R14+R18+R22+R26+L28</f>
        <v>246436.83333333331</v>
      </c>
      <c r="S28" s="442">
        <f>S10+S14+S18+S22+S26+K28+L28</f>
        <v>650454.33333333326</v>
      </c>
    </row>
    <row r="29" spans="1:19" ht="15.75" thickBot="1" x14ac:dyDescent="0.3">
      <c r="A29" s="223"/>
      <c r="B29" s="223"/>
      <c r="C29" s="223"/>
      <c r="H29" s="34"/>
      <c r="K29" s="35"/>
      <c r="Q29" s="104"/>
      <c r="R29" s="104"/>
      <c r="S29" s="104"/>
    </row>
    <row r="30" spans="1:19" ht="15.75" thickTop="1" x14ac:dyDescent="0.25">
      <c r="C30" s="34"/>
      <c r="H30" s="34"/>
      <c r="K30" s="35"/>
    </row>
    <row r="31" spans="1:19" ht="15.75" thickBot="1" x14ac:dyDescent="0.3">
      <c r="H31" s="34"/>
      <c r="K31" s="35"/>
    </row>
    <row r="32" spans="1:19" ht="16.5" thickTop="1" thickBot="1" x14ac:dyDescent="0.3">
      <c r="A32" s="495" t="s">
        <v>97</v>
      </c>
      <c r="B32" s="224" t="s">
        <v>86</v>
      </c>
      <c r="C32" s="228">
        <f t="shared" ref="C32:D34" si="27">D23+D19+D15+D11+D7</f>
        <v>21</v>
      </c>
      <c r="D32" s="228">
        <f t="shared" si="27"/>
        <v>15</v>
      </c>
      <c r="E32" s="228">
        <f>SUM(C32:D32)</f>
        <v>36</v>
      </c>
      <c r="H32" s="34"/>
      <c r="K32" s="35"/>
    </row>
    <row r="33" spans="1:11" ht="16.5" thickTop="1" thickBot="1" x14ac:dyDescent="0.3">
      <c r="A33" s="496"/>
      <c r="B33" s="225" t="s">
        <v>87</v>
      </c>
      <c r="C33" s="228">
        <f t="shared" si="27"/>
        <v>21</v>
      </c>
      <c r="D33" s="228">
        <f t="shared" si="27"/>
        <v>13</v>
      </c>
      <c r="E33" s="228">
        <f t="shared" ref="E33:E34" si="28">SUM(C33:D33)</f>
        <v>34</v>
      </c>
      <c r="H33" s="34"/>
      <c r="K33" s="35"/>
    </row>
    <row r="34" spans="1:11" ht="16.5" thickTop="1" thickBot="1" x14ac:dyDescent="0.3">
      <c r="A34" s="497"/>
      <c r="B34" s="226" t="s">
        <v>88</v>
      </c>
      <c r="C34" s="228">
        <f t="shared" si="27"/>
        <v>13</v>
      </c>
      <c r="D34" s="228">
        <f t="shared" si="27"/>
        <v>7</v>
      </c>
      <c r="E34" s="228">
        <f t="shared" si="28"/>
        <v>20</v>
      </c>
      <c r="H34" s="34"/>
      <c r="K34" s="35"/>
    </row>
    <row r="35" spans="1:11" ht="16.5" thickTop="1" thickBot="1" x14ac:dyDescent="0.3">
      <c r="A35" s="229"/>
      <c r="B35" s="227" t="s">
        <v>65</v>
      </c>
      <c r="C35" s="228">
        <f>SUM(C32:C34)</f>
        <v>55</v>
      </c>
      <c r="D35" s="228">
        <f>SUM(D32:D34)</f>
        <v>35</v>
      </c>
      <c r="E35" s="228">
        <f>SUM(E32:E34)</f>
        <v>90</v>
      </c>
      <c r="H35" s="34"/>
      <c r="K35" s="35"/>
    </row>
    <row r="36" spans="1:11" x14ac:dyDescent="0.25">
      <c r="C36" s="34"/>
      <c r="H36" s="34"/>
      <c r="K36" s="35"/>
    </row>
    <row r="37" spans="1:11" x14ac:dyDescent="0.25">
      <c r="C37" s="34"/>
      <c r="H37" s="34"/>
      <c r="K37" s="35"/>
    </row>
    <row r="38" spans="1:11" x14ac:dyDescent="0.25">
      <c r="C38" s="34"/>
      <c r="H38" s="34"/>
      <c r="K38" s="35"/>
    </row>
    <row r="39" spans="1:11" x14ac:dyDescent="0.25">
      <c r="C39" s="34"/>
      <c r="H39" s="34"/>
      <c r="K39" s="35"/>
    </row>
    <row r="40" spans="1:11" x14ac:dyDescent="0.25">
      <c r="C40" s="34"/>
      <c r="H40" s="34"/>
      <c r="K40" s="35"/>
    </row>
    <row r="41" spans="1:11" ht="15.75" thickBot="1" x14ac:dyDescent="0.3">
      <c r="C41" s="34"/>
      <c r="H41" s="34"/>
      <c r="K41" s="36"/>
    </row>
    <row r="42" spans="1:11" ht="15.75" thickTop="1" x14ac:dyDescent="0.25">
      <c r="C42" s="34"/>
      <c r="H42" s="34"/>
    </row>
    <row r="43" spans="1:11" x14ac:dyDescent="0.25">
      <c r="C43" s="34"/>
      <c r="H43" s="34"/>
    </row>
    <row r="44" spans="1:11" x14ac:dyDescent="0.25">
      <c r="C44" s="34"/>
      <c r="H44" s="34"/>
    </row>
    <row r="45" spans="1:11" x14ac:dyDescent="0.25">
      <c r="H45" s="34"/>
    </row>
    <row r="46" spans="1:11" x14ac:dyDescent="0.25">
      <c r="H46" s="34"/>
    </row>
    <row r="47" spans="1:11" x14ac:dyDescent="0.25">
      <c r="H47" s="34"/>
    </row>
    <row r="48" spans="1:11" x14ac:dyDescent="0.25">
      <c r="H48" s="34"/>
    </row>
  </sheetData>
  <mergeCells count="15">
    <mergeCell ref="A28:C28"/>
    <mergeCell ref="A32:A34"/>
    <mergeCell ref="K5:L5"/>
    <mergeCell ref="Q5:S5"/>
    <mergeCell ref="B6:C6"/>
    <mergeCell ref="A7:A9"/>
    <mergeCell ref="A11:A13"/>
    <mergeCell ref="M5:N5"/>
    <mergeCell ref="O5:P5"/>
    <mergeCell ref="A23:A25"/>
    <mergeCell ref="A19:A21"/>
    <mergeCell ref="A5:E5"/>
    <mergeCell ref="F5:H5"/>
    <mergeCell ref="I5:J5"/>
    <mergeCell ref="A15:A17"/>
  </mergeCells>
  <pageMargins left="0.7" right="0.7" top="0.75" bottom="0.75" header="0.3" footer="0.3"/>
  <ignoredErrors>
    <ignoredError sqref="F10:J10 F14 G14:J14 F18:J18 F22:H22 I22:J22" 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14EF5-A444-E148-BC9C-D9848E60098F}">
  <dimension ref="A4:S48"/>
  <sheetViews>
    <sheetView zoomScale="93" zoomScaleNormal="93" workbookViewId="0">
      <pane xSplit="1" ySplit="6" topLeftCell="B12" activePane="bottomRight" state="frozen"/>
      <selection pane="topRight" activeCell="B1" sqref="B1"/>
      <selection pane="bottomLeft" activeCell="A3" sqref="A3"/>
      <selection pane="bottomRight" activeCell="A30" sqref="A30:XFD30"/>
    </sheetView>
  </sheetViews>
  <sheetFormatPr defaultColWidth="14.28515625" defaultRowHeight="15" x14ac:dyDescent="0.25"/>
  <cols>
    <col min="1" max="1" width="17" style="15" customWidth="1"/>
    <col min="2" max="3" width="14.28515625" style="15"/>
    <col min="4" max="4" width="10.7109375" style="15" customWidth="1"/>
    <col min="5" max="5" width="12.42578125" style="15" customWidth="1"/>
    <col min="6" max="9" width="14.28515625" style="15"/>
    <col min="10" max="10" width="14.28515625" style="15" customWidth="1"/>
    <col min="11" max="11" width="20.42578125" style="15" bestFit="1" customWidth="1"/>
    <col min="12" max="12" width="20.42578125" style="15" customWidth="1"/>
    <col min="13" max="19" width="14.28515625" style="15"/>
    <col min="20" max="20" width="21.42578125" style="15" customWidth="1"/>
    <col min="21" max="16384" width="14.28515625" style="15"/>
  </cols>
  <sheetData>
    <row r="4" spans="1:19" ht="15.75" thickBot="1" x14ac:dyDescent="0.3"/>
    <row r="5" spans="1:19" s="27" customFormat="1" ht="41.45" customHeight="1" thickTop="1" thickBot="1" x14ac:dyDescent="0.3">
      <c r="A5" s="491" t="s">
        <v>106</v>
      </c>
      <c r="B5" s="491"/>
      <c r="C5" s="491"/>
      <c r="D5" s="491"/>
      <c r="E5" s="492"/>
      <c r="F5" s="487" t="s">
        <v>99</v>
      </c>
      <c r="G5" s="487"/>
      <c r="H5" s="487"/>
      <c r="I5" s="487" t="s">
        <v>100</v>
      </c>
      <c r="J5" s="487"/>
      <c r="K5" s="493" t="s">
        <v>71</v>
      </c>
      <c r="L5" s="493"/>
      <c r="M5" s="493" t="s">
        <v>72</v>
      </c>
      <c r="N5" s="493"/>
      <c r="O5" s="493" t="s">
        <v>73</v>
      </c>
      <c r="P5" s="493"/>
      <c r="Q5" s="487" t="s">
        <v>101</v>
      </c>
      <c r="R5" s="487"/>
      <c r="S5" s="487"/>
    </row>
    <row r="6" spans="1:19" s="22" customFormat="1" ht="61.5" thickTop="1" thickBot="1" x14ac:dyDescent="0.3">
      <c r="A6" s="107" t="s">
        <v>102</v>
      </c>
      <c r="B6" s="494" t="s">
        <v>103</v>
      </c>
      <c r="C6" s="494"/>
      <c r="D6" s="173" t="s">
        <v>77</v>
      </c>
      <c r="E6" s="174" t="s">
        <v>78</v>
      </c>
      <c r="F6" s="175" t="s">
        <v>79</v>
      </c>
      <c r="G6" s="169" t="s">
        <v>80</v>
      </c>
      <c r="H6" s="172" t="s">
        <v>81</v>
      </c>
      <c r="I6" s="175" t="s">
        <v>79</v>
      </c>
      <c r="J6" s="176" t="s">
        <v>80</v>
      </c>
      <c r="K6" s="209" t="s">
        <v>82</v>
      </c>
      <c r="L6" s="213" t="s">
        <v>83</v>
      </c>
      <c r="M6" s="209" t="s">
        <v>82</v>
      </c>
      <c r="N6" s="171" t="s">
        <v>83</v>
      </c>
      <c r="O6" s="175" t="s">
        <v>82</v>
      </c>
      <c r="P6" s="171" t="s">
        <v>83</v>
      </c>
      <c r="Q6" s="175" t="s">
        <v>82</v>
      </c>
      <c r="R6" s="170" t="s">
        <v>83</v>
      </c>
      <c r="S6" s="176" t="s">
        <v>81</v>
      </c>
    </row>
    <row r="7" spans="1:19" ht="15.75" thickTop="1" x14ac:dyDescent="0.25">
      <c r="A7" s="488" t="s">
        <v>60</v>
      </c>
      <c r="B7" s="127" t="s">
        <v>86</v>
      </c>
      <c r="C7" s="392">
        <v>29</v>
      </c>
      <c r="D7" s="216">
        <v>10</v>
      </c>
      <c r="E7" s="217"/>
      <c r="F7" s="393">
        <f>D7*C7*1500/12</f>
        <v>36250</v>
      </c>
      <c r="G7" s="394">
        <f>E7*C7*1500/12</f>
        <v>0</v>
      </c>
      <c r="H7" s="395">
        <f>F7+G7</f>
        <v>36250</v>
      </c>
      <c r="I7" s="393">
        <f>15%*F7</f>
        <v>5437.5</v>
      </c>
      <c r="J7" s="396">
        <f>15%*G7</f>
        <v>0</v>
      </c>
      <c r="K7" s="397"/>
      <c r="L7" s="398"/>
      <c r="M7" s="397"/>
      <c r="N7" s="398"/>
      <c r="O7" s="399"/>
      <c r="P7" s="400"/>
      <c r="Q7" s="399"/>
      <c r="R7" s="399"/>
      <c r="S7" s="400"/>
    </row>
    <row r="8" spans="1:19" x14ac:dyDescent="0.25">
      <c r="A8" s="489"/>
      <c r="B8" s="128" t="s">
        <v>87</v>
      </c>
      <c r="C8" s="390">
        <v>33</v>
      </c>
      <c r="D8" s="218">
        <v>5</v>
      </c>
      <c r="E8" s="219"/>
      <c r="F8" s="401">
        <f>D8*C8*1500/12</f>
        <v>20625</v>
      </c>
      <c r="G8" s="402">
        <f>E8*C8*1500/12</f>
        <v>0</v>
      </c>
      <c r="H8" s="395">
        <f t="shared" ref="H8:H9" si="0">F8+G8</f>
        <v>20625</v>
      </c>
      <c r="I8" s="393">
        <f t="shared" ref="I8:J9" si="1">15%*F8</f>
        <v>3093.75</v>
      </c>
      <c r="J8" s="396">
        <f t="shared" si="1"/>
        <v>0</v>
      </c>
      <c r="K8" s="397"/>
      <c r="L8" s="398"/>
      <c r="M8" s="397"/>
      <c r="N8" s="398"/>
      <c r="O8" s="399"/>
      <c r="P8" s="400"/>
      <c r="Q8" s="399"/>
      <c r="R8" s="399"/>
      <c r="S8" s="400"/>
    </row>
    <row r="9" spans="1:19" ht="15.75" thickBot="1" x14ac:dyDescent="0.3">
      <c r="A9" s="490"/>
      <c r="B9" s="129" t="s">
        <v>88</v>
      </c>
      <c r="C9" s="391">
        <v>55</v>
      </c>
      <c r="D9" s="220"/>
      <c r="E9" s="221"/>
      <c r="F9" s="393">
        <f>D9*C9*1500/12</f>
        <v>0</v>
      </c>
      <c r="G9" s="403">
        <f>E9*C9*1500/12</f>
        <v>0</v>
      </c>
      <c r="H9" s="395">
        <f t="shared" si="0"/>
        <v>0</v>
      </c>
      <c r="I9" s="393">
        <f t="shared" si="1"/>
        <v>0</v>
      </c>
      <c r="J9" s="396">
        <f>15%*G9</f>
        <v>0</v>
      </c>
      <c r="K9" s="397"/>
      <c r="L9" s="398"/>
      <c r="M9" s="397"/>
      <c r="N9" s="398"/>
      <c r="O9" s="399"/>
      <c r="P9" s="400"/>
      <c r="Q9" s="404"/>
      <c r="R9" s="405"/>
      <c r="S9" s="400"/>
    </row>
    <row r="10" spans="1:19" ht="15.75" thickBot="1" x14ac:dyDescent="0.3">
      <c r="A10" s="177"/>
      <c r="B10" s="178"/>
      <c r="C10" s="183" t="s">
        <v>85</v>
      </c>
      <c r="D10" s="181">
        <f>SUM(D7:D9)</f>
        <v>15</v>
      </c>
      <c r="E10" s="182">
        <f t="shared" ref="E10" si="2">SUM(E7:E9)</f>
        <v>0</v>
      </c>
      <c r="F10" s="406">
        <f>SUM(F7:F9)</f>
        <v>56875</v>
      </c>
      <c r="G10" s="407">
        <f>SUM(G7:G9)</f>
        <v>0</v>
      </c>
      <c r="H10" s="408">
        <f>SUM(H7:H9)</f>
        <v>56875</v>
      </c>
      <c r="I10" s="406">
        <f>SUM(I7:I9)</f>
        <v>8531.25</v>
      </c>
      <c r="J10" s="408">
        <f>SUM(J7:J9)</f>
        <v>0</v>
      </c>
      <c r="K10" s="397"/>
      <c r="L10" s="398"/>
      <c r="M10" s="409"/>
      <c r="N10" s="410"/>
      <c r="O10" s="411"/>
      <c r="P10" s="412"/>
      <c r="Q10" s="413">
        <f>F10+I10+M10+O10</f>
        <v>65406.25</v>
      </c>
      <c r="R10" s="414">
        <f>G10+J10+N10+P10</f>
        <v>0</v>
      </c>
      <c r="S10" s="415">
        <f>SUM(Q10:R10)</f>
        <v>65406.25</v>
      </c>
    </row>
    <row r="11" spans="1:19" x14ac:dyDescent="0.25">
      <c r="A11" s="488" t="s">
        <v>61</v>
      </c>
      <c r="B11" s="130" t="s">
        <v>86</v>
      </c>
      <c r="C11" s="392">
        <v>29</v>
      </c>
      <c r="D11" s="216"/>
      <c r="E11" s="222"/>
      <c r="F11" s="416">
        <f>D11*C11*1500/12</f>
        <v>0</v>
      </c>
      <c r="G11" s="417">
        <f>E11*C11*1500/12</f>
        <v>0</v>
      </c>
      <c r="H11" s="418">
        <f>F11+G11</f>
        <v>0</v>
      </c>
      <c r="I11" s="416">
        <f>15%*F11</f>
        <v>0</v>
      </c>
      <c r="J11" s="396">
        <f t="shared" ref="J11:J25" si="3">15%*G11</f>
        <v>0</v>
      </c>
      <c r="K11" s="399"/>
      <c r="L11" s="400"/>
      <c r="M11" s="399"/>
      <c r="N11" s="400"/>
      <c r="O11" s="399"/>
      <c r="P11" s="400"/>
      <c r="Q11" s="419"/>
      <c r="R11" s="420"/>
      <c r="S11" s="421"/>
    </row>
    <row r="12" spans="1:19" x14ac:dyDescent="0.25">
      <c r="A12" s="489"/>
      <c r="B12" s="128" t="s">
        <v>87</v>
      </c>
      <c r="C12" s="390">
        <v>33</v>
      </c>
      <c r="D12" s="218">
        <v>5</v>
      </c>
      <c r="E12" s="219"/>
      <c r="F12" s="416">
        <f t="shared" ref="F12:F13" si="4">D12*C12*1500/12</f>
        <v>20625</v>
      </c>
      <c r="G12" s="417">
        <f>E12*C12*1500/12</f>
        <v>0</v>
      </c>
      <c r="H12" s="418">
        <f t="shared" ref="H12:H13" si="5">F12+G12</f>
        <v>20625</v>
      </c>
      <c r="I12" s="416">
        <f t="shared" ref="I12:I25" si="6">15%*F12</f>
        <v>3093.75</v>
      </c>
      <c r="J12" s="396">
        <f t="shared" si="3"/>
        <v>0</v>
      </c>
      <c r="K12" s="399"/>
      <c r="L12" s="400"/>
      <c r="M12" s="399"/>
      <c r="N12" s="400"/>
      <c r="O12" s="399"/>
      <c r="P12" s="400"/>
      <c r="Q12" s="420"/>
      <c r="R12" s="420"/>
      <c r="S12" s="421"/>
    </row>
    <row r="13" spans="1:19" ht="15.75" thickBot="1" x14ac:dyDescent="0.3">
      <c r="A13" s="490"/>
      <c r="B13" s="129" t="s">
        <v>88</v>
      </c>
      <c r="C13" s="391">
        <v>55</v>
      </c>
      <c r="D13" s="220"/>
      <c r="E13" s="221"/>
      <c r="F13" s="416">
        <f t="shared" si="4"/>
        <v>0</v>
      </c>
      <c r="G13" s="417">
        <f>E13*C13*1500/12</f>
        <v>0</v>
      </c>
      <c r="H13" s="418">
        <f t="shared" si="5"/>
        <v>0</v>
      </c>
      <c r="I13" s="416">
        <f t="shared" si="6"/>
        <v>0</v>
      </c>
      <c r="J13" s="396">
        <f t="shared" si="3"/>
        <v>0</v>
      </c>
      <c r="K13" s="399"/>
      <c r="L13" s="400"/>
      <c r="M13" s="399"/>
      <c r="N13" s="400"/>
      <c r="O13" s="399"/>
      <c r="P13" s="400"/>
      <c r="Q13" s="420"/>
      <c r="R13" s="420"/>
      <c r="S13" s="421"/>
    </row>
    <row r="14" spans="1:19" s="38" customFormat="1" ht="15.75" thickBot="1" x14ac:dyDescent="0.3">
      <c r="A14" s="177"/>
      <c r="B14" s="178"/>
      <c r="C14" s="183" t="s">
        <v>89</v>
      </c>
      <c r="D14" s="181">
        <f>SUM(D11:D13)</f>
        <v>5</v>
      </c>
      <c r="E14" s="182">
        <f t="shared" ref="E14" si="7">SUM(E11:E13)</f>
        <v>0</v>
      </c>
      <c r="F14" s="406">
        <f>SUM(F11:F13)</f>
        <v>20625</v>
      </c>
      <c r="G14" s="407">
        <f>SUM(G11:G13)</f>
        <v>0</v>
      </c>
      <c r="H14" s="408">
        <f>SUM(H11:H13)</f>
        <v>20625</v>
      </c>
      <c r="I14" s="406">
        <f t="shared" ref="I14:J14" si="8">SUM(I11:I13)</f>
        <v>3093.75</v>
      </c>
      <c r="J14" s="408">
        <f t="shared" si="8"/>
        <v>0</v>
      </c>
      <c r="K14" s="420"/>
      <c r="L14" s="421"/>
      <c r="M14" s="422"/>
      <c r="N14" s="423"/>
      <c r="O14" s="422"/>
      <c r="P14" s="424"/>
      <c r="Q14" s="425">
        <f>F14+I14+M14+O14</f>
        <v>23718.75</v>
      </c>
      <c r="R14" s="426">
        <f>G14+J14+N14+P14</f>
        <v>0</v>
      </c>
      <c r="S14" s="415">
        <f>SUM(Q14:R14)</f>
        <v>23718.75</v>
      </c>
    </row>
    <row r="15" spans="1:19" x14ac:dyDescent="0.25">
      <c r="A15" s="488" t="s">
        <v>62</v>
      </c>
      <c r="B15" s="130" t="s">
        <v>86</v>
      </c>
      <c r="C15" s="392">
        <v>29</v>
      </c>
      <c r="D15" s="216">
        <v>5</v>
      </c>
      <c r="E15" s="222"/>
      <c r="F15" s="416">
        <f>D15*C15*1500/12</f>
        <v>18125</v>
      </c>
      <c r="G15" s="417">
        <f>E15*C15*1500/12</f>
        <v>0</v>
      </c>
      <c r="H15" s="418">
        <f>F15+G15</f>
        <v>18125</v>
      </c>
      <c r="I15" s="416">
        <f t="shared" si="6"/>
        <v>2718.75</v>
      </c>
      <c r="J15" s="396">
        <f t="shared" si="3"/>
        <v>0</v>
      </c>
      <c r="K15" s="399"/>
      <c r="L15" s="400"/>
      <c r="M15" s="399"/>
      <c r="N15" s="400"/>
      <c r="O15" s="399"/>
      <c r="P15" s="400"/>
      <c r="Q15" s="420"/>
      <c r="R15" s="420"/>
      <c r="S15" s="421"/>
    </row>
    <row r="16" spans="1:19" x14ac:dyDescent="0.25">
      <c r="A16" s="489"/>
      <c r="B16" s="128" t="s">
        <v>87</v>
      </c>
      <c r="C16" s="390">
        <v>33</v>
      </c>
      <c r="D16" s="218">
        <v>5</v>
      </c>
      <c r="E16" s="219"/>
      <c r="F16" s="416">
        <f t="shared" ref="F16:F17" si="9">D16*C16*1500/12</f>
        <v>20625</v>
      </c>
      <c r="G16" s="417">
        <f>E16*C16*1500/12</f>
        <v>0</v>
      </c>
      <c r="H16" s="418">
        <f t="shared" ref="H16:H17" si="10">F16+G16</f>
        <v>20625</v>
      </c>
      <c r="I16" s="416">
        <f t="shared" si="6"/>
        <v>3093.75</v>
      </c>
      <c r="J16" s="396">
        <f t="shared" si="3"/>
        <v>0</v>
      </c>
      <c r="K16" s="399"/>
      <c r="L16" s="400"/>
      <c r="M16" s="399"/>
      <c r="N16" s="400"/>
      <c r="O16" s="399"/>
      <c r="P16" s="400"/>
      <c r="Q16" s="420"/>
      <c r="R16" s="420"/>
      <c r="S16" s="421"/>
    </row>
    <row r="17" spans="1:19" ht="15.75" thickBot="1" x14ac:dyDescent="0.3">
      <c r="A17" s="490"/>
      <c r="B17" s="129" t="s">
        <v>88</v>
      </c>
      <c r="C17" s="391">
        <v>55</v>
      </c>
      <c r="D17" s="220">
        <v>7</v>
      </c>
      <c r="E17" s="221"/>
      <c r="F17" s="416">
        <f t="shared" si="9"/>
        <v>48125</v>
      </c>
      <c r="G17" s="417">
        <f>E17*C17*1500/12</f>
        <v>0</v>
      </c>
      <c r="H17" s="418">
        <f t="shared" si="10"/>
        <v>48125</v>
      </c>
      <c r="I17" s="416">
        <f t="shared" si="6"/>
        <v>7218.75</v>
      </c>
      <c r="J17" s="396">
        <f t="shared" si="3"/>
        <v>0</v>
      </c>
      <c r="K17" s="399"/>
      <c r="L17" s="400"/>
      <c r="M17" s="399"/>
      <c r="N17" s="400"/>
      <c r="O17" s="399"/>
      <c r="P17" s="400"/>
      <c r="Q17" s="420"/>
      <c r="R17" s="420"/>
      <c r="S17" s="421"/>
    </row>
    <row r="18" spans="1:19" s="38" customFormat="1" ht="15.75" thickBot="1" x14ac:dyDescent="0.3">
      <c r="A18" s="177"/>
      <c r="B18" s="179"/>
      <c r="C18" s="180" t="s">
        <v>90</v>
      </c>
      <c r="D18" s="181">
        <f>SUM(D15:D17)</f>
        <v>17</v>
      </c>
      <c r="E18" s="182">
        <f t="shared" ref="E18:F18" si="11">SUM(E15:E17)</f>
        <v>0</v>
      </c>
      <c r="F18" s="406">
        <f t="shared" si="11"/>
        <v>86875</v>
      </c>
      <c r="G18" s="407">
        <f>SUM(G15:G17)</f>
        <v>0</v>
      </c>
      <c r="H18" s="408">
        <f>SUM(H15:H17)</f>
        <v>86875</v>
      </c>
      <c r="I18" s="406">
        <f t="shared" ref="I18:J18" si="12">SUM(I15:I17)</f>
        <v>13031.25</v>
      </c>
      <c r="J18" s="408">
        <f t="shared" si="12"/>
        <v>0</v>
      </c>
      <c r="K18" s="420"/>
      <c r="L18" s="421"/>
      <c r="M18" s="422"/>
      <c r="N18" s="423"/>
      <c r="O18" s="422"/>
      <c r="P18" s="423"/>
      <c r="Q18" s="427">
        <f>F18+I18+M18+O18</f>
        <v>99906.25</v>
      </c>
      <c r="R18" s="427">
        <f>G18+J18+N18+P18</f>
        <v>0</v>
      </c>
      <c r="S18" s="428">
        <f>SUM(Q18:R18)</f>
        <v>99906.25</v>
      </c>
    </row>
    <row r="19" spans="1:19" x14ac:dyDescent="0.25">
      <c r="A19" s="488" t="s">
        <v>63</v>
      </c>
      <c r="B19" s="130" t="s">
        <v>86</v>
      </c>
      <c r="C19" s="392">
        <v>29</v>
      </c>
      <c r="D19" s="216">
        <v>6</v>
      </c>
      <c r="E19" s="222"/>
      <c r="F19" s="393">
        <f>D19*C19*1500/12</f>
        <v>21750</v>
      </c>
      <c r="G19" s="417">
        <f>E19*C19*1500/12</f>
        <v>0</v>
      </c>
      <c r="H19" s="396">
        <f>F19+G19</f>
        <v>21750</v>
      </c>
      <c r="I19" s="416">
        <f t="shared" si="6"/>
        <v>3262.5</v>
      </c>
      <c r="J19" s="429">
        <f t="shared" si="3"/>
        <v>0</v>
      </c>
      <c r="K19" s="399"/>
      <c r="L19" s="400"/>
      <c r="M19" s="399"/>
      <c r="N19" s="400"/>
      <c r="O19" s="399"/>
      <c r="P19" s="400"/>
      <c r="Q19" s="420"/>
      <c r="R19" s="420"/>
      <c r="S19" s="421"/>
    </row>
    <row r="20" spans="1:19" x14ac:dyDescent="0.25">
      <c r="A20" s="489"/>
      <c r="B20" s="128" t="s">
        <v>87</v>
      </c>
      <c r="C20" s="390">
        <v>33</v>
      </c>
      <c r="D20" s="218">
        <v>6</v>
      </c>
      <c r="E20" s="219"/>
      <c r="F20" s="393">
        <f t="shared" ref="F20:F21" si="13">D20*C20*1500/12</f>
        <v>24750</v>
      </c>
      <c r="G20" s="417">
        <f>E20*C20*1500/12</f>
        <v>0</v>
      </c>
      <c r="H20" s="396">
        <f t="shared" ref="H20:H21" si="14">F20+G20</f>
        <v>24750</v>
      </c>
      <c r="I20" s="416">
        <f>15%*F20</f>
        <v>3712.5</v>
      </c>
      <c r="J20" s="396">
        <f t="shared" si="3"/>
        <v>0</v>
      </c>
      <c r="K20" s="399"/>
      <c r="L20" s="400"/>
      <c r="M20" s="399"/>
      <c r="N20" s="400"/>
      <c r="O20" s="399"/>
      <c r="P20" s="400"/>
      <c r="Q20" s="420"/>
      <c r="R20" s="420"/>
      <c r="S20" s="421"/>
    </row>
    <row r="21" spans="1:19" ht="15.75" thickBot="1" x14ac:dyDescent="0.3">
      <c r="A21" s="490"/>
      <c r="B21" s="129" t="s">
        <v>88</v>
      </c>
      <c r="C21" s="391">
        <v>55</v>
      </c>
      <c r="D21" s="220">
        <v>6</v>
      </c>
      <c r="E21" s="221"/>
      <c r="F21" s="393">
        <f t="shared" si="13"/>
        <v>41250</v>
      </c>
      <c r="G21" s="417">
        <f>E21*C21*1500/12</f>
        <v>0</v>
      </c>
      <c r="H21" s="396">
        <f t="shared" si="14"/>
        <v>41250</v>
      </c>
      <c r="I21" s="416">
        <f t="shared" si="6"/>
        <v>6187.5</v>
      </c>
      <c r="J21" s="396">
        <f t="shared" si="3"/>
        <v>0</v>
      </c>
      <c r="K21" s="399"/>
      <c r="L21" s="400"/>
      <c r="M21" s="399"/>
      <c r="N21" s="400"/>
      <c r="O21" s="399"/>
      <c r="P21" s="400"/>
      <c r="Q21" s="420"/>
      <c r="R21" s="420"/>
      <c r="S21" s="421"/>
    </row>
    <row r="22" spans="1:19" s="38" customFormat="1" ht="15.75" thickBot="1" x14ac:dyDescent="0.3">
      <c r="A22" s="177"/>
      <c r="B22" s="179"/>
      <c r="C22" s="180" t="s">
        <v>91</v>
      </c>
      <c r="D22" s="181">
        <f>SUM(D19:D21)</f>
        <v>18</v>
      </c>
      <c r="E22" s="182">
        <f t="shared" ref="E22:G22" si="15">SUM(E19:E21)</f>
        <v>0</v>
      </c>
      <c r="F22" s="406">
        <f>SUM(F19:F21)</f>
        <v>87750</v>
      </c>
      <c r="G22" s="407">
        <f t="shared" si="15"/>
        <v>0</v>
      </c>
      <c r="H22" s="408">
        <f>SUM(H19:H21)</f>
        <v>87750</v>
      </c>
      <c r="I22" s="406">
        <f>SUM(I19:I21)</f>
        <v>13162.5</v>
      </c>
      <c r="J22" s="408">
        <f t="shared" ref="J22" si="16">SUM(J19:J21)</f>
        <v>0</v>
      </c>
      <c r="K22" s="420"/>
      <c r="L22" s="421"/>
      <c r="M22" s="422"/>
      <c r="N22" s="423"/>
      <c r="O22" s="422"/>
      <c r="P22" s="424"/>
      <c r="Q22" s="425">
        <f>F22+I22+M22+O22</f>
        <v>100912.5</v>
      </c>
      <c r="R22" s="426">
        <f>G22+J22+N22+P22</f>
        <v>0</v>
      </c>
      <c r="S22" s="415">
        <f>SUM(Q22:R22)</f>
        <v>100912.5</v>
      </c>
    </row>
    <row r="23" spans="1:19" x14ac:dyDescent="0.25">
      <c r="A23" s="488" t="s">
        <v>64</v>
      </c>
      <c r="B23" s="130" t="s">
        <v>86</v>
      </c>
      <c r="C23" s="392">
        <v>29</v>
      </c>
      <c r="D23" s="216"/>
      <c r="E23" s="222">
        <v>15</v>
      </c>
      <c r="F23" s="393">
        <f>D23*C23*1500/12</f>
        <v>0</v>
      </c>
      <c r="G23" s="417">
        <f>E23*C23*1500/12</f>
        <v>54375</v>
      </c>
      <c r="H23" s="430">
        <f>(F23+G23)</f>
        <v>54375</v>
      </c>
      <c r="I23" s="416">
        <f t="shared" si="6"/>
        <v>0</v>
      </c>
      <c r="J23" s="396">
        <f t="shared" si="3"/>
        <v>8156.25</v>
      </c>
      <c r="K23" s="399"/>
      <c r="L23" s="400"/>
      <c r="M23" s="399"/>
      <c r="N23" s="400"/>
      <c r="O23" s="399"/>
      <c r="P23" s="400"/>
      <c r="Q23" s="420"/>
      <c r="R23" s="420"/>
      <c r="S23" s="421"/>
    </row>
    <row r="24" spans="1:19" x14ac:dyDescent="0.25">
      <c r="A24" s="489"/>
      <c r="B24" s="128" t="s">
        <v>87</v>
      </c>
      <c r="C24" s="390">
        <v>33</v>
      </c>
      <c r="D24" s="218"/>
      <c r="E24" s="219">
        <v>13</v>
      </c>
      <c r="F24" s="393">
        <f t="shared" ref="F24:F25" si="17">D24*C24*1500/12</f>
        <v>0</v>
      </c>
      <c r="G24" s="417">
        <f>E24*C24*1500/12</f>
        <v>53625</v>
      </c>
      <c r="H24" s="431">
        <f t="shared" ref="H24:H25" si="18">(F24+G24)</f>
        <v>53625</v>
      </c>
      <c r="I24" s="416">
        <f t="shared" si="6"/>
        <v>0</v>
      </c>
      <c r="J24" s="396">
        <f t="shared" si="3"/>
        <v>8043.75</v>
      </c>
      <c r="K24" s="399"/>
      <c r="L24" s="400"/>
      <c r="M24" s="399"/>
      <c r="N24" s="400"/>
      <c r="O24" s="399"/>
      <c r="P24" s="400"/>
      <c r="Q24" s="420"/>
      <c r="R24" s="420"/>
      <c r="S24" s="421"/>
    </row>
    <row r="25" spans="1:19" ht="15.75" thickBot="1" x14ac:dyDescent="0.3">
      <c r="A25" s="490"/>
      <c r="B25" s="129" t="s">
        <v>88</v>
      </c>
      <c r="C25" s="391">
        <v>55</v>
      </c>
      <c r="D25" s="220"/>
      <c r="E25" s="221">
        <v>7</v>
      </c>
      <c r="F25" s="393">
        <f t="shared" si="17"/>
        <v>0</v>
      </c>
      <c r="G25" s="417">
        <f>E25*C25*1500/12</f>
        <v>48125</v>
      </c>
      <c r="H25" s="432">
        <f t="shared" si="18"/>
        <v>48125</v>
      </c>
      <c r="I25" s="416">
        <f t="shared" si="6"/>
        <v>0</v>
      </c>
      <c r="J25" s="396">
        <f t="shared" si="3"/>
        <v>7218.75</v>
      </c>
      <c r="K25" s="399"/>
      <c r="L25" s="400"/>
      <c r="M25" s="399"/>
      <c r="N25" s="400"/>
      <c r="O25" s="399"/>
      <c r="P25" s="400"/>
      <c r="Q25" s="433"/>
      <c r="R25" s="434"/>
      <c r="S25" s="435"/>
    </row>
    <row r="26" spans="1:19" s="38" customFormat="1" ht="15.6" customHeight="1" thickBot="1" x14ac:dyDescent="0.3">
      <c r="A26" s="177"/>
      <c r="B26" s="179"/>
      <c r="C26" s="180" t="s">
        <v>92</v>
      </c>
      <c r="D26" s="181">
        <f>SUM(D23:D25)</f>
        <v>0</v>
      </c>
      <c r="E26" s="214">
        <f t="shared" ref="E26:G26" si="19">SUM(E23:E25)</f>
        <v>35</v>
      </c>
      <c r="F26" s="406">
        <f>SUM(F23:F25)</f>
        <v>0</v>
      </c>
      <c r="G26" s="407">
        <f t="shared" si="19"/>
        <v>156125</v>
      </c>
      <c r="H26" s="436">
        <f>SUM(H23:H25)</f>
        <v>156125</v>
      </c>
      <c r="I26" s="406">
        <f>SUM(I23:I25)</f>
        <v>0</v>
      </c>
      <c r="J26" s="408">
        <f>SUM(J23:J25)</f>
        <v>23418.75</v>
      </c>
      <c r="K26" s="420"/>
      <c r="L26" s="421"/>
      <c r="M26" s="437"/>
      <c r="N26" s="438"/>
      <c r="O26" s="422"/>
      <c r="P26" s="449"/>
      <c r="Q26" s="426">
        <f>F26+I26+M26+O26</f>
        <v>0</v>
      </c>
      <c r="R26" s="426">
        <f>G26+J26+N26+P26</f>
        <v>179543.75</v>
      </c>
      <c r="S26" s="439">
        <f>SUM(Q26:R26)</f>
        <v>179543.75</v>
      </c>
    </row>
    <row r="27" spans="1:19" ht="12.6" customHeight="1" thickBot="1" x14ac:dyDescent="0.3">
      <c r="A27" s="94"/>
      <c r="B27" s="94"/>
      <c r="C27" s="34"/>
      <c r="E27" s="45"/>
      <c r="F27" s="399"/>
      <c r="G27" s="399"/>
      <c r="H27" s="440"/>
      <c r="I27" s="399"/>
      <c r="J27" s="405"/>
      <c r="K27" s="399"/>
      <c r="L27" s="399"/>
      <c r="M27" s="440"/>
      <c r="N27" s="440"/>
      <c r="O27" s="399"/>
      <c r="P27" s="440"/>
      <c r="Q27" s="399"/>
      <c r="R27" s="399"/>
      <c r="S27" s="440"/>
    </row>
    <row r="28" spans="1:19" ht="16.5" thickBot="1" x14ac:dyDescent="0.3">
      <c r="A28" s="498" t="s">
        <v>104</v>
      </c>
      <c r="B28" s="499"/>
      <c r="C28" s="500"/>
      <c r="D28" s="184">
        <f t="shared" ref="D28:J28" si="20">D10+D14+D18+D22+D26</f>
        <v>55</v>
      </c>
      <c r="E28" s="215">
        <f t="shared" si="20"/>
        <v>35</v>
      </c>
      <c r="F28" s="441">
        <f t="shared" si="20"/>
        <v>252125</v>
      </c>
      <c r="G28" s="441">
        <f t="shared" si="20"/>
        <v>156125</v>
      </c>
      <c r="H28" s="442">
        <f t="shared" si="20"/>
        <v>408250</v>
      </c>
      <c r="I28" s="441">
        <f t="shared" si="20"/>
        <v>37818.75</v>
      </c>
      <c r="J28" s="443">
        <f t="shared" si="20"/>
        <v>23418.75</v>
      </c>
      <c r="K28" s="444">
        <v>1000</v>
      </c>
      <c r="L28" s="444">
        <v>1000</v>
      </c>
      <c r="M28" s="445">
        <f t="shared" ref="M28:P28" si="21">M10+M14+M18+M22+M26</f>
        <v>0</v>
      </c>
      <c r="N28" s="442">
        <f t="shared" si="21"/>
        <v>0</v>
      </c>
      <c r="O28" s="446">
        <f t="shared" si="21"/>
        <v>0</v>
      </c>
      <c r="P28" s="442">
        <f t="shared" si="21"/>
        <v>0</v>
      </c>
      <c r="Q28" s="441">
        <f>Q10+Q14+Q18+Q22+Q26+K28</f>
        <v>290943.75</v>
      </c>
      <c r="R28" s="441">
        <f>R10+R14+R18+R22+R26+L28</f>
        <v>180543.75</v>
      </c>
      <c r="S28" s="442">
        <f>S10+S14+S18+S22+S26+K28+L28</f>
        <v>471487.5</v>
      </c>
    </row>
    <row r="29" spans="1:19" ht="15.75" thickBot="1" x14ac:dyDescent="0.3">
      <c r="A29" s="223"/>
      <c r="B29" s="223"/>
      <c r="C29" s="223"/>
      <c r="H29" s="34"/>
      <c r="K29" s="35"/>
      <c r="Q29" s="104"/>
      <c r="R29" s="104"/>
      <c r="S29" s="104"/>
    </row>
    <row r="30" spans="1:19" ht="15.75" thickTop="1" x14ac:dyDescent="0.25">
      <c r="C30" s="34"/>
      <c r="H30" s="34"/>
      <c r="K30" s="35"/>
    </row>
    <row r="31" spans="1:19" ht="15.75" thickBot="1" x14ac:dyDescent="0.3">
      <c r="H31" s="34"/>
      <c r="K31" s="35"/>
    </row>
    <row r="32" spans="1:19" ht="16.5" thickTop="1" thickBot="1" x14ac:dyDescent="0.3">
      <c r="A32" s="495" t="s">
        <v>97</v>
      </c>
      <c r="B32" s="224" t="s">
        <v>86</v>
      </c>
      <c r="C32" s="228">
        <f t="shared" ref="C32:D34" si="22">D23+D19+D15+D11+D7</f>
        <v>21</v>
      </c>
      <c r="D32" s="228">
        <f t="shared" si="22"/>
        <v>15</v>
      </c>
      <c r="E32" s="228">
        <f>SUM(C32:D32)</f>
        <v>36</v>
      </c>
      <c r="H32" s="34"/>
      <c r="K32" s="35"/>
    </row>
    <row r="33" spans="1:11" ht="16.5" thickTop="1" thickBot="1" x14ac:dyDescent="0.3">
      <c r="A33" s="496"/>
      <c r="B33" s="225" t="s">
        <v>87</v>
      </c>
      <c r="C33" s="228">
        <f t="shared" si="22"/>
        <v>21</v>
      </c>
      <c r="D33" s="228">
        <f t="shared" si="22"/>
        <v>13</v>
      </c>
      <c r="E33" s="228">
        <f t="shared" ref="E33:E34" si="23">SUM(C33:D33)</f>
        <v>34</v>
      </c>
      <c r="H33" s="34"/>
      <c r="K33" s="35"/>
    </row>
    <row r="34" spans="1:11" ht="16.5" thickTop="1" thickBot="1" x14ac:dyDescent="0.3">
      <c r="A34" s="497"/>
      <c r="B34" s="226" t="s">
        <v>88</v>
      </c>
      <c r="C34" s="228">
        <f t="shared" si="22"/>
        <v>13</v>
      </c>
      <c r="D34" s="228">
        <f t="shared" si="22"/>
        <v>7</v>
      </c>
      <c r="E34" s="228">
        <f t="shared" si="23"/>
        <v>20</v>
      </c>
      <c r="H34" s="34"/>
      <c r="K34" s="35"/>
    </row>
    <row r="35" spans="1:11" ht="16.5" thickTop="1" thickBot="1" x14ac:dyDescent="0.3">
      <c r="A35" s="229"/>
      <c r="B35" s="227" t="s">
        <v>65</v>
      </c>
      <c r="C35" s="228">
        <f>SUM(C32:C34)</f>
        <v>55</v>
      </c>
      <c r="D35" s="228">
        <f>SUM(D32:D34)</f>
        <v>35</v>
      </c>
      <c r="E35" s="228">
        <f>SUM(E32:E34)</f>
        <v>90</v>
      </c>
      <c r="H35" s="34"/>
      <c r="K35" s="35"/>
    </row>
    <row r="36" spans="1:11" x14ac:dyDescent="0.25">
      <c r="C36" s="34"/>
      <c r="H36" s="34"/>
      <c r="K36" s="35"/>
    </row>
    <row r="37" spans="1:11" x14ac:dyDescent="0.25">
      <c r="C37" s="34"/>
      <c r="H37" s="34"/>
      <c r="K37" s="35"/>
    </row>
    <row r="38" spans="1:11" x14ac:dyDescent="0.25">
      <c r="C38" s="34"/>
      <c r="H38" s="34"/>
      <c r="K38" s="35"/>
    </row>
    <row r="39" spans="1:11" x14ac:dyDescent="0.25">
      <c r="C39" s="34"/>
      <c r="H39" s="34"/>
      <c r="K39" s="35"/>
    </row>
    <row r="40" spans="1:11" x14ac:dyDescent="0.25">
      <c r="C40" s="34"/>
      <c r="H40" s="34"/>
      <c r="K40" s="35"/>
    </row>
    <row r="41" spans="1:11" ht="15.75" thickBot="1" x14ac:dyDescent="0.3">
      <c r="C41" s="34"/>
      <c r="H41" s="34"/>
      <c r="K41" s="36"/>
    </row>
    <row r="42" spans="1:11" ht="15.75" thickTop="1" x14ac:dyDescent="0.25">
      <c r="C42" s="34"/>
      <c r="H42" s="34"/>
    </row>
    <row r="43" spans="1:11" x14ac:dyDescent="0.25">
      <c r="C43" s="34"/>
      <c r="H43" s="34"/>
    </row>
    <row r="44" spans="1:11" x14ac:dyDescent="0.25">
      <c r="C44" s="34"/>
      <c r="H44" s="34"/>
    </row>
    <row r="45" spans="1:11" x14ac:dyDescent="0.25">
      <c r="H45" s="34"/>
    </row>
    <row r="46" spans="1:11" x14ac:dyDescent="0.25">
      <c r="H46" s="34"/>
    </row>
    <row r="47" spans="1:11" x14ac:dyDescent="0.25">
      <c r="H47" s="34"/>
    </row>
    <row r="48" spans="1:11" x14ac:dyDescent="0.25">
      <c r="H48" s="34"/>
    </row>
  </sheetData>
  <mergeCells count="15">
    <mergeCell ref="A23:A25"/>
    <mergeCell ref="A28:C28"/>
    <mergeCell ref="A32:A34"/>
    <mergeCell ref="Q5:S5"/>
    <mergeCell ref="B6:C6"/>
    <mergeCell ref="A7:A9"/>
    <mergeCell ref="A11:A13"/>
    <mergeCell ref="A15:A17"/>
    <mergeCell ref="A19:A21"/>
    <mergeCell ref="A5:E5"/>
    <mergeCell ref="F5:H5"/>
    <mergeCell ref="I5:J5"/>
    <mergeCell ref="K5:L5"/>
    <mergeCell ref="M5:N5"/>
    <mergeCell ref="O5:P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3ADE8-1A00-4AC3-8595-437D3797374D}">
  <sheetPr codeName="Foglio6"/>
  <dimension ref="A4:Y22"/>
  <sheetViews>
    <sheetView zoomScaleNormal="100" workbookViewId="0">
      <selection activeCell="A5" sqref="A5:C6"/>
    </sheetView>
  </sheetViews>
  <sheetFormatPr defaultColWidth="8.85546875" defaultRowHeight="15" x14ac:dyDescent="0.25"/>
  <cols>
    <col min="1" max="1" width="6.140625" style="97" customWidth="1"/>
    <col min="2" max="2" width="17" style="97" customWidth="1"/>
    <col min="3" max="3" width="27.140625" style="97" customWidth="1"/>
    <col min="4" max="4" width="10.28515625" style="97" bestFit="1" customWidth="1"/>
    <col min="5" max="5" width="8.85546875" style="97"/>
    <col min="6" max="6" width="12.42578125" style="97" bestFit="1" customWidth="1"/>
    <col min="7" max="7" width="8.85546875" style="97"/>
    <col min="8" max="8" width="7.7109375" style="97" customWidth="1"/>
    <col min="9" max="10" width="15" style="97" customWidth="1"/>
    <col min="11" max="11" width="12.140625" style="97" customWidth="1"/>
    <col min="12" max="13" width="11.28515625" style="97" customWidth="1"/>
    <col min="14" max="14" width="11.140625" style="97" customWidth="1"/>
    <col min="15" max="15" width="15.7109375" style="97" customWidth="1"/>
    <col min="16" max="16" width="13.28515625" style="97" customWidth="1"/>
    <col min="17" max="18" width="8.85546875" style="97"/>
    <col min="19" max="19" width="17.28515625" style="97" customWidth="1"/>
    <col min="20" max="22" width="8.85546875" style="97"/>
    <col min="23" max="23" width="14.140625" style="97" customWidth="1"/>
    <col min="24" max="16384" width="8.85546875" style="97"/>
  </cols>
  <sheetData>
    <row r="4" spans="1:25" ht="15.75" thickBot="1" x14ac:dyDescent="0.3"/>
    <row r="5" spans="1:25" ht="19.5" thickBot="1" x14ac:dyDescent="0.35">
      <c r="A5" s="503" t="s">
        <v>107</v>
      </c>
      <c r="B5" s="503"/>
      <c r="C5" s="504"/>
      <c r="D5" s="506" t="s">
        <v>108</v>
      </c>
      <c r="E5" s="507"/>
      <c r="F5" s="508"/>
      <c r="G5" s="508"/>
      <c r="H5" s="508"/>
      <c r="I5" s="508"/>
      <c r="J5" s="508"/>
      <c r="K5" s="508"/>
      <c r="L5" s="508"/>
      <c r="M5" s="508"/>
      <c r="N5" s="508"/>
      <c r="O5" s="508"/>
      <c r="P5" s="509"/>
      <c r="Q5" s="508"/>
      <c r="R5" s="508"/>
      <c r="S5" s="510"/>
      <c r="T5" s="188"/>
    </row>
    <row r="6" spans="1:25" ht="62.25" customHeight="1" thickTop="1" x14ac:dyDescent="0.25">
      <c r="A6" s="503"/>
      <c r="B6" s="503"/>
      <c r="C6" s="505"/>
      <c r="D6" s="511" t="s">
        <v>109</v>
      </c>
      <c r="E6" s="512"/>
      <c r="F6" s="513"/>
      <c r="G6" s="514" t="s">
        <v>142</v>
      </c>
      <c r="H6" s="515"/>
      <c r="I6" s="516" t="s">
        <v>143</v>
      </c>
      <c r="J6" s="517"/>
      <c r="K6" s="518" t="s">
        <v>72</v>
      </c>
      <c r="L6" s="515"/>
      <c r="M6" s="518" t="s">
        <v>144</v>
      </c>
      <c r="N6" s="515"/>
      <c r="O6" s="519" t="s">
        <v>110</v>
      </c>
      <c r="P6" s="521" t="s">
        <v>111</v>
      </c>
      <c r="Q6" s="514" t="s">
        <v>145</v>
      </c>
      <c r="R6" s="515"/>
      <c r="S6" s="501" t="s">
        <v>105</v>
      </c>
      <c r="V6" s="450"/>
      <c r="W6" s="450"/>
      <c r="X6" s="450"/>
      <c r="Y6" s="450"/>
    </row>
    <row r="7" spans="1:25" ht="49.5" customHeight="1" x14ac:dyDescent="0.25">
      <c r="A7" s="108"/>
      <c r="B7" s="109" t="s">
        <v>8</v>
      </c>
      <c r="C7" s="118" t="s">
        <v>146</v>
      </c>
      <c r="D7" s="126" t="s">
        <v>44</v>
      </c>
      <c r="E7" s="114" t="s">
        <v>49</v>
      </c>
      <c r="F7" s="120" t="s">
        <v>112</v>
      </c>
      <c r="G7" s="115" t="s">
        <v>44</v>
      </c>
      <c r="H7" s="121" t="s">
        <v>49</v>
      </c>
      <c r="I7" s="230" t="s">
        <v>44</v>
      </c>
      <c r="J7" s="238" t="s">
        <v>49</v>
      </c>
      <c r="K7" s="115" t="s">
        <v>44</v>
      </c>
      <c r="L7" s="121" t="s">
        <v>49</v>
      </c>
      <c r="M7" s="115" t="s">
        <v>44</v>
      </c>
      <c r="N7" s="121" t="s">
        <v>49</v>
      </c>
      <c r="O7" s="520"/>
      <c r="P7" s="501"/>
      <c r="Q7" s="124" t="s">
        <v>44</v>
      </c>
      <c r="R7" s="125" t="s">
        <v>49</v>
      </c>
      <c r="S7" s="502"/>
    </row>
    <row r="8" spans="1:25" ht="17.100000000000001" customHeight="1" x14ac:dyDescent="0.25">
      <c r="A8" s="110">
        <v>1</v>
      </c>
      <c r="B8" s="111" t="s">
        <v>66</v>
      </c>
      <c r="C8" s="119" t="s">
        <v>113</v>
      </c>
      <c r="D8" s="116"/>
      <c r="E8" s="112"/>
      <c r="F8" s="185">
        <f>SUM(D8:E8)</f>
        <v>0</v>
      </c>
      <c r="G8" s="186">
        <f>15%*D8</f>
        <v>0</v>
      </c>
      <c r="H8" s="185">
        <f>15%*E8</f>
        <v>0</v>
      </c>
      <c r="I8" s="116"/>
      <c r="J8" s="231"/>
      <c r="K8" s="116"/>
      <c r="L8" s="122"/>
      <c r="M8" s="116"/>
      <c r="N8" s="122"/>
      <c r="O8" s="187">
        <f t="shared" ref="O8:O10" si="0">SUM(F8:N8)</f>
        <v>0</v>
      </c>
      <c r="P8" s="210" t="str">
        <f t="shared" ref="P8:P10" si="1">IF(SUM(K8:L8)&lt;=30%*O8, "OK","NO")</f>
        <v>OK</v>
      </c>
      <c r="Q8" s="123"/>
      <c r="R8" s="123"/>
      <c r="S8" s="187">
        <f t="shared" ref="S8:S10" si="2">Q8*SUM(D8,G8,I8,K8,M8)+R8*SUM(E8,H8,J8,L8,N8)</f>
        <v>0</v>
      </c>
    </row>
    <row r="9" spans="1:25" ht="17.100000000000001" customHeight="1" x14ac:dyDescent="0.25">
      <c r="A9" s="110">
        <v>2</v>
      </c>
      <c r="B9" s="111" t="s">
        <v>37</v>
      </c>
      <c r="C9" s="119" t="s">
        <v>114</v>
      </c>
      <c r="D9" s="116"/>
      <c r="E9" s="112"/>
      <c r="F9" s="185">
        <f t="shared" ref="F9:F10" si="3">SUM(D9:E9)</f>
        <v>0</v>
      </c>
      <c r="G9" s="186">
        <f t="shared" ref="G9:H10" si="4">15%*D9</f>
        <v>0</v>
      </c>
      <c r="H9" s="185">
        <f>15%*E9</f>
        <v>0</v>
      </c>
      <c r="I9" s="239"/>
      <c r="J9" s="231"/>
      <c r="K9" s="116"/>
      <c r="L9" s="122"/>
      <c r="M9" s="116"/>
      <c r="N9" s="122"/>
      <c r="O9" s="187">
        <f t="shared" si="0"/>
        <v>0</v>
      </c>
      <c r="P9" s="210" t="str">
        <f t="shared" si="1"/>
        <v>OK</v>
      </c>
      <c r="Q9" s="123"/>
      <c r="R9" s="123"/>
      <c r="S9" s="187">
        <f t="shared" si="2"/>
        <v>0</v>
      </c>
      <c r="V9" s="450"/>
      <c r="W9" s="450"/>
    </row>
    <row r="10" spans="1:25" ht="17.100000000000001" customHeight="1" thickBot="1" x14ac:dyDescent="0.3">
      <c r="A10" s="110">
        <v>3</v>
      </c>
      <c r="B10" s="111" t="s">
        <v>67</v>
      </c>
      <c r="C10" s="119" t="s">
        <v>115</v>
      </c>
      <c r="D10" s="117"/>
      <c r="E10" s="113"/>
      <c r="F10" s="185">
        <f t="shared" si="3"/>
        <v>0</v>
      </c>
      <c r="G10" s="186">
        <f t="shared" si="4"/>
        <v>0</v>
      </c>
      <c r="H10" s="185">
        <f t="shared" si="4"/>
        <v>0</v>
      </c>
      <c r="I10" s="239"/>
      <c r="J10" s="231"/>
      <c r="K10" s="116"/>
      <c r="L10" s="122"/>
      <c r="M10" s="116"/>
      <c r="N10" s="122"/>
      <c r="O10" s="187">
        <f t="shared" si="0"/>
        <v>0</v>
      </c>
      <c r="P10" s="210" t="str">
        <f t="shared" si="1"/>
        <v>OK</v>
      </c>
      <c r="Q10" s="123"/>
      <c r="R10" s="123"/>
      <c r="S10" s="187">
        <f t="shared" si="2"/>
        <v>0</v>
      </c>
      <c r="V10" s="450"/>
      <c r="W10" s="450"/>
    </row>
    <row r="11" spans="1:25" ht="16.350000000000001" customHeight="1" thickBot="1" x14ac:dyDescent="0.3">
      <c r="D11" s="232"/>
      <c r="E11" s="233"/>
      <c r="F11" s="234">
        <f>SUM(F8:F10)</f>
        <v>0</v>
      </c>
      <c r="G11" s="235">
        <f>SUM(G8:G10)</f>
        <v>0</v>
      </c>
      <c r="H11" s="234">
        <f>SUM(H8:H10)</f>
        <v>0</v>
      </c>
      <c r="I11" s="240">
        <f>SUM(I8:I10)</f>
        <v>0</v>
      </c>
      <c r="J11" s="234"/>
      <c r="K11" s="235"/>
      <c r="L11" s="234"/>
      <c r="M11" s="235"/>
      <c r="N11" s="234"/>
      <c r="O11" s="236">
        <f>SUM(O8:O10)</f>
        <v>0</v>
      </c>
      <c r="P11" s="211"/>
      <c r="Q11" s="211"/>
      <c r="R11" s="211"/>
      <c r="S11" s="237">
        <f>SUM(S8:S10)</f>
        <v>0</v>
      </c>
      <c r="V11" s="450"/>
      <c r="W11" s="450"/>
    </row>
    <row r="12" spans="1:25" x14ac:dyDescent="0.25">
      <c r="V12" s="450"/>
      <c r="W12" s="450"/>
    </row>
    <row r="13" spans="1:25" x14ac:dyDescent="0.25">
      <c r="V13" s="450"/>
      <c r="W13" s="450"/>
    </row>
    <row r="14" spans="1:25" x14ac:dyDescent="0.25">
      <c r="V14" s="450"/>
      <c r="W14" s="450"/>
    </row>
    <row r="15" spans="1:25" x14ac:dyDescent="0.25">
      <c r="V15" s="450"/>
      <c r="W15" s="450"/>
    </row>
    <row r="16" spans="1:25" x14ac:dyDescent="0.25">
      <c r="F16" s="524"/>
      <c r="V16" s="450"/>
      <c r="W16" s="450"/>
    </row>
    <row r="17" spans="6:23" x14ac:dyDescent="0.25">
      <c r="F17" s="450"/>
      <c r="V17" s="450"/>
      <c r="W17" s="450"/>
    </row>
    <row r="18" spans="6:23" x14ac:dyDescent="0.25">
      <c r="V18" s="450"/>
      <c r="W18" s="450"/>
    </row>
    <row r="22" spans="6:23" x14ac:dyDescent="0.25">
      <c r="W22" s="451"/>
    </row>
  </sheetData>
  <mergeCells count="11">
    <mergeCell ref="S6:S7"/>
    <mergeCell ref="A5:C6"/>
    <mergeCell ref="D5:S5"/>
    <mergeCell ref="D6:F6"/>
    <mergeCell ref="G6:H6"/>
    <mergeCell ref="I6:J6"/>
    <mergeCell ref="K6:L6"/>
    <mergeCell ref="M6:N6"/>
    <mergeCell ref="O6:O7"/>
    <mergeCell ref="Q6:R6"/>
    <mergeCell ref="P6:P7"/>
  </mergeCells>
  <dataValidations count="3">
    <dataValidation type="list" allowBlank="1" showInputMessage="1" showErrorMessage="1" sqref="C8:C10" xr:uid="{7D68169B-6DFF-054A-A1BC-6E9D2D51BC50}">
      <formula1>"Grande, Media, Piccola, EPR, UNI"</formula1>
    </dataValidation>
    <dataValidation type="list" allowBlank="1" showInputMessage="1" showErrorMessage="1" sqref="Q8:Q10" xr:uid="{35500A90-66D6-7145-9DC6-F6D97723D222}">
      <mc:AlternateContent xmlns:x12ac="http://schemas.microsoft.com/office/spreadsheetml/2011/1/ac" xmlns:mc="http://schemas.openxmlformats.org/markup-compatibility/2006">
        <mc:Choice Requires="x12ac">
          <x12ac:list>"0,70","0,60","0,50",1,"0,8","0,75","0,65"</x12ac:list>
        </mc:Choice>
        <mc:Fallback>
          <formula1>"0,70,0,60,0,50,1,0,8,0,75,0,65"</formula1>
        </mc:Fallback>
      </mc:AlternateContent>
    </dataValidation>
    <dataValidation type="list" allowBlank="1" showInputMessage="1" showErrorMessage="1" sqref="R8:R10" xr:uid="{7B2E364E-9523-EB46-AEDB-373C0CDCCC38}">
      <mc:AlternateContent xmlns:x12ac="http://schemas.microsoft.com/office/spreadsheetml/2011/1/ac" xmlns:mc="http://schemas.openxmlformats.org/markup-compatibility/2006">
        <mc:Choice Requires="x12ac">
          <x12ac:list>"0,45","0,35","0,25",1,"0,60","0,50","0,40"</x12ac:list>
        </mc:Choice>
        <mc:Fallback>
          <formula1>"0,45,0,35,0,25,1,0,60,0,50,0,40"</formula1>
        </mc:Fallback>
      </mc:AlternateContent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78af9-93a4-473a-998f-f90507dd81f5">
      <Terms xmlns="http://schemas.microsoft.com/office/infopath/2007/PartnerControls"/>
    </lcf76f155ced4ddcb4097134ff3c332f>
    <TaxCatchAll xmlns="d17d55cf-9183-4285-a96a-bd7d6bb79d2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448E11D23D266408366F48DA7C36C76" ma:contentTypeVersion="12" ma:contentTypeDescription="Creare un nuovo documento." ma:contentTypeScope="" ma:versionID="d90fd40fb128f21364a86cf0d67f4f2b">
  <xsd:schema xmlns:xsd="http://www.w3.org/2001/XMLSchema" xmlns:xs="http://www.w3.org/2001/XMLSchema" xmlns:p="http://schemas.microsoft.com/office/2006/metadata/properties" xmlns:ns2="d17d55cf-9183-4285-a96a-bd7d6bb79d29" xmlns:ns3="40478af9-93a4-473a-998f-f90507dd81f5" targetNamespace="http://schemas.microsoft.com/office/2006/metadata/properties" ma:root="true" ma:fieldsID="fcbf0920ecc571a6a0439114be560cf7" ns2:_="" ns3:_="">
    <xsd:import namespace="d17d55cf-9183-4285-a96a-bd7d6bb79d29"/>
    <xsd:import namespace="40478af9-93a4-473a-998f-f90507dd81f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7d55cf-9183-4285-a96a-bd7d6bb79d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ef9c4d6-c264-4a8f-83f0-3a35fa178f7c}" ma:internalName="TaxCatchAll" ma:showField="CatchAllData" ma:web="d17d55cf-9183-4285-a96a-bd7d6bb79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78af9-93a4-473a-998f-f90507dd81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01d839f4-5e4e-4afa-85c1-b6ecef325b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8EFA67-1C2B-4810-8E88-B18E702299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31DA17-F824-4FAC-B793-017E663007ED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www.w3.org/XML/1998/namespace"/>
    <ds:schemaRef ds:uri="d17d55cf-9183-4285-a96a-bd7d6bb79d29"/>
    <ds:schemaRef ds:uri="40478af9-93a4-473a-998f-f90507dd81f5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17C102B-278D-4AAC-B845-0EE10ADC4C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7d55cf-9183-4285-a96a-bd7d6bb79d29"/>
    <ds:schemaRef ds:uri="40478af9-93a4-473a-998f-f90507dd81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0. RIEPILOGO</vt:lpstr>
      <vt:lpstr>0.a ISTRUZIONI DI COMPILAZIONE</vt:lpstr>
      <vt:lpstr>1. MM per WP</vt:lpstr>
      <vt:lpstr>Modello Budget GI TENTATIVE</vt:lpstr>
      <vt:lpstr>2.aModello Budget GI</vt:lpstr>
      <vt:lpstr>2.bModello Budget MI</vt:lpstr>
      <vt:lpstr>2.cModello Budget PI</vt:lpstr>
      <vt:lpstr>2.dModello Budget ODR</vt:lpstr>
      <vt:lpstr>3. Budget Progetto</vt:lpstr>
      <vt:lpstr>4. Gantt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Raffaella Di Nardo</dc:creator>
  <cp:keywords/>
  <dc:description/>
  <cp:lastModifiedBy>Giovina ASSETTA</cp:lastModifiedBy>
  <cp:revision/>
  <dcterms:created xsi:type="dcterms:W3CDTF">2015-06-05T18:19:34Z</dcterms:created>
  <dcterms:modified xsi:type="dcterms:W3CDTF">2024-05-22T08:59:00Z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0x0101003448E11D23D266408366F48DA7C36C76</vt:lpwstr>
  </property>
  <property fmtid="{D5CDD505-2E9C-101B-9397-08002B2CF9AE}" pid="3" name="MediaServiceImageTags">
    <vt:lpwstr/>
  </property>
</Properties>
</file>